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42073\Desktop\"/>
    </mc:Choice>
  </mc:AlternateContent>
  <bookViews>
    <workbookView xWindow="0" yWindow="0" windowWidth="0" windowHeight="0"/>
  </bookViews>
  <sheets>
    <sheet name="Rekapitulace stavby" sheetId="1" r:id="rId1"/>
    <sheet name="SO-01 - Rekonstrukce a m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'SO-01 - Rekonstrukce a mo...'!$C$102:$K$410</definedName>
    <definedName name="_xlnm.Print_Area" localSheetId="1">'SO-01 - Rekonstrukce a mo...'!$C$4:$J$39,'SO-01 - Rekonstrukce a mo...'!$C$45:$J$84,'SO-01 - Rekonstrukce a mo...'!$C$90:$K$410</definedName>
    <definedName name="_xlnm.Print_Titles" localSheetId="1">'SO-01 - Rekonstrukce a mo...'!$102:$102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T403"/>
  <c r="R404"/>
  <c r="R403"/>
  <c r="P404"/>
  <c r="P403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1"/>
  <c r="BH381"/>
  <c r="BG381"/>
  <c r="BF381"/>
  <c r="T381"/>
  <c r="R381"/>
  <c r="P381"/>
  <c r="BI376"/>
  <c r="BH376"/>
  <c r="BG376"/>
  <c r="BF376"/>
  <c r="T376"/>
  <c r="R376"/>
  <c r="P376"/>
  <c r="BI373"/>
  <c r="BH373"/>
  <c r="BG373"/>
  <c r="BF373"/>
  <c r="T373"/>
  <c r="R373"/>
  <c r="P373"/>
  <c r="BI367"/>
  <c r="BH367"/>
  <c r="BG367"/>
  <c r="BF367"/>
  <c r="T367"/>
  <c r="R367"/>
  <c r="P367"/>
  <c r="BI361"/>
  <c r="BH361"/>
  <c r="BG361"/>
  <c r="BF361"/>
  <c r="T361"/>
  <c r="R361"/>
  <c r="P361"/>
  <c r="BI356"/>
  <c r="BH356"/>
  <c r="BG356"/>
  <c r="BF356"/>
  <c r="T356"/>
  <c r="R356"/>
  <c r="P356"/>
  <c r="BI350"/>
  <c r="BH350"/>
  <c r="BG350"/>
  <c r="BF350"/>
  <c r="T350"/>
  <c r="R350"/>
  <c r="P350"/>
  <c r="BI344"/>
  <c r="BH344"/>
  <c r="BG344"/>
  <c r="BF344"/>
  <c r="T344"/>
  <c r="R344"/>
  <c r="P344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2"/>
  <c r="BH272"/>
  <c r="BG272"/>
  <c r="BF272"/>
  <c r="T272"/>
  <c r="R272"/>
  <c r="P272"/>
  <c r="BI270"/>
  <c r="BH270"/>
  <c r="BG270"/>
  <c r="BF270"/>
  <c r="T270"/>
  <c r="T269"/>
  <c r="R270"/>
  <c r="R269"/>
  <c r="P270"/>
  <c r="P269"/>
  <c r="BI268"/>
  <c r="BH268"/>
  <c r="BG268"/>
  <c r="BF268"/>
  <c r="T268"/>
  <c r="T267"/>
  <c r="R268"/>
  <c r="R267"/>
  <c r="P268"/>
  <c r="P267"/>
  <c r="BI266"/>
  <c r="BH266"/>
  <c r="BG266"/>
  <c r="BF266"/>
  <c r="T266"/>
  <c r="T265"/>
  <c r="R266"/>
  <c r="R265"/>
  <c r="P266"/>
  <c r="P265"/>
  <c r="BI264"/>
  <c r="BH264"/>
  <c r="BG264"/>
  <c r="BF264"/>
  <c r="T264"/>
  <c r="T263"/>
  <c r="R264"/>
  <c r="R263"/>
  <c r="P264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2"/>
  <c r="BH252"/>
  <c r="BG252"/>
  <c r="BF252"/>
  <c r="T252"/>
  <c r="T251"/>
  <c r="R252"/>
  <c r="R251"/>
  <c r="P252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6"/>
  <c r="BH216"/>
  <c r="BG216"/>
  <c r="BF216"/>
  <c r="T216"/>
  <c r="R216"/>
  <c r="P216"/>
  <c r="BI213"/>
  <c r="BH213"/>
  <c r="BG213"/>
  <c r="BF213"/>
  <c r="T213"/>
  <c r="R213"/>
  <c r="P213"/>
  <c r="BI207"/>
  <c r="BH207"/>
  <c r="BG207"/>
  <c r="BF207"/>
  <c r="T207"/>
  <c r="R207"/>
  <c r="P207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37"/>
  <c r="BH137"/>
  <c r="BG137"/>
  <c r="BF137"/>
  <c r="T137"/>
  <c r="R137"/>
  <c r="P137"/>
  <c r="BI134"/>
  <c r="BH134"/>
  <c r="BG134"/>
  <c r="BF134"/>
  <c r="T134"/>
  <c r="R134"/>
  <c r="P134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J100"/>
  <c r="J99"/>
  <c r="F99"/>
  <c r="F97"/>
  <c r="E95"/>
  <c r="J55"/>
  <c r="J54"/>
  <c r="F54"/>
  <c r="F52"/>
  <c r="E50"/>
  <c r="J18"/>
  <c r="E18"/>
  <c r="F100"/>
  <c r="J17"/>
  <c r="J12"/>
  <c r="J97"/>
  <c r="E7"/>
  <c r="E93"/>
  <c i="1" r="L50"/>
  <c r="AM50"/>
  <c r="AM49"/>
  <c r="L49"/>
  <c r="AM47"/>
  <c r="L47"/>
  <c r="L45"/>
  <c r="L44"/>
  <c i="2" r="F36"/>
  <c r="J124"/>
  <c r="BK396"/>
  <c r="BK373"/>
  <c r="BK326"/>
  <c r="J308"/>
  <c r="J297"/>
  <c r="BK288"/>
  <c r="BK235"/>
  <c r="BK170"/>
  <c r="J109"/>
  <c r="J387"/>
  <c r="BK335"/>
  <c r="J320"/>
  <c r="J294"/>
  <c r="J276"/>
  <c r="J234"/>
  <c r="BK151"/>
  <c r="BK109"/>
  <c r="J233"/>
  <c r="J170"/>
  <c r="J110"/>
  <c r="J381"/>
  <c r="J323"/>
  <c r="J306"/>
  <c r="BK291"/>
  <c r="J258"/>
  <c r="J182"/>
  <c r="BK282"/>
  <c r="J256"/>
  <c r="J167"/>
  <c i="1" r="AS54"/>
  <c i="2" r="BK381"/>
  <c r="J335"/>
  <c r="BK306"/>
  <c r="BK276"/>
  <c r="J241"/>
  <c r="BK154"/>
  <c r="F37"/>
  <c r="J227"/>
  <c r="J157"/>
  <c r="BK404"/>
  <c r="J338"/>
  <c r="J303"/>
  <c r="BK278"/>
  <c r="J232"/>
  <c r="J117"/>
  <c r="J268"/>
  <c r="J230"/>
  <c r="J154"/>
  <c r="J396"/>
  <c r="BK328"/>
  <c r="BK296"/>
  <c r="J266"/>
  <c r="BK232"/>
  <c r="BK127"/>
  <c r="BK106"/>
  <c r="J296"/>
  <c r="J284"/>
  <c r="J264"/>
  <c r="BK231"/>
  <c r="BK185"/>
  <c r="J122"/>
  <c r="J235"/>
  <c r="BK198"/>
  <c r="J161"/>
  <c r="BK409"/>
  <c r="BK387"/>
  <c r="J350"/>
  <c r="BK320"/>
  <c r="BK311"/>
  <c r="BK298"/>
  <c r="BK279"/>
  <c r="J252"/>
  <c r="BK122"/>
  <c r="BK393"/>
  <c r="BK356"/>
  <c r="J314"/>
  <c r="BK295"/>
  <c r="J279"/>
  <c r="J249"/>
  <c r="BK213"/>
  <c r="BK116"/>
  <c r="J198"/>
  <c r="J134"/>
  <c r="J399"/>
  <c r="J328"/>
  <c r="J295"/>
  <c r="J270"/>
  <c r="J193"/>
  <c r="BK108"/>
  <c r="J237"/>
  <c r="J190"/>
  <c r="J111"/>
  <c r="BK367"/>
  <c r="J326"/>
  <c r="J289"/>
  <c r="BK236"/>
  <c r="J175"/>
  <c r="J113"/>
  <c r="J301"/>
  <c r="J292"/>
  <c r="J272"/>
  <c r="BK241"/>
  <c r="J207"/>
  <c r="J173"/>
  <c r="J116"/>
  <c r="F35"/>
  <c r="BK246"/>
  <c r="J177"/>
  <c r="BK115"/>
  <c r="J373"/>
  <c r="BK314"/>
  <c r="J298"/>
  <c r="BK244"/>
  <c r="BK167"/>
  <c r="F34"/>
  <c r="BK294"/>
  <c r="BK270"/>
  <c r="BK230"/>
  <c r="BK157"/>
  <c r="BK407"/>
  <c r="J376"/>
  <c r="J332"/>
  <c r="BK305"/>
  <c r="BK297"/>
  <c r="BK284"/>
  <c r="BK256"/>
  <c r="BK190"/>
  <c r="J127"/>
  <c r="BK237"/>
  <c r="BK120"/>
  <c r="J393"/>
  <c r="BK350"/>
  <c r="J311"/>
  <c r="J293"/>
  <c r="BK264"/>
  <c r="BK216"/>
  <c r="BK111"/>
  <c r="J244"/>
  <c r="J213"/>
  <c r="BK124"/>
  <c r="J407"/>
  <c r="J356"/>
  <c r="BK303"/>
  <c r="BK258"/>
  <c r="BK222"/>
  <c r="J120"/>
  <c r="J305"/>
  <c r="J290"/>
  <c r="BK234"/>
  <c r="BK137"/>
  <c r="J112"/>
  <c r="J246"/>
  <c r="J222"/>
  <c r="BK173"/>
  <c r="J115"/>
  <c r="J404"/>
  <c r="BK376"/>
  <c r="BK338"/>
  <c r="J317"/>
  <c r="BK302"/>
  <c r="BK290"/>
  <c r="J261"/>
  <c r="BK207"/>
  <c r="BK134"/>
  <c r="BK399"/>
  <c r="J367"/>
  <c r="BK308"/>
  <c r="J302"/>
  <c r="J291"/>
  <c r="BK268"/>
  <c r="J239"/>
  <c r="BK175"/>
  <c r="J34"/>
  <c r="BK182"/>
  <c r="J409"/>
  <c r="BK361"/>
  <c r="BK301"/>
  <c r="J288"/>
  <c r="J236"/>
  <c r="J137"/>
  <c r="BK272"/>
  <c r="BK233"/>
  <c r="BK179"/>
  <c r="BK117"/>
  <c r="J344"/>
  <c r="BK317"/>
  <c r="J282"/>
  <c r="BK249"/>
  <c r="BK193"/>
  <c r="BK110"/>
  <c r="BK293"/>
  <c r="J278"/>
  <c r="BK252"/>
  <c r="J216"/>
  <c r="J179"/>
  <c r="J108"/>
  <c r="J231"/>
  <c r="J185"/>
  <c r="J151"/>
  <c r="J106"/>
  <c r="BK390"/>
  <c r="J361"/>
  <c r="BK332"/>
  <c r="BK304"/>
  <c r="BK292"/>
  <c r="BK266"/>
  <c r="BK239"/>
  <c r="BK177"/>
  <c r="BK113"/>
  <c r="J390"/>
  <c r="BK344"/>
  <c r="BK323"/>
  <c r="J304"/>
  <c r="BK289"/>
  <c r="BK261"/>
  <c r="BK227"/>
  <c r="BK161"/>
  <c r="BK112"/>
  <c l="1" r="T337"/>
  <c r="P119"/>
  <c r="BK178"/>
  <c r="J178"/>
  <c r="J66"/>
  <c r="BK238"/>
  <c r="J238"/>
  <c r="J67"/>
  <c r="BK271"/>
  <c r="J271"/>
  <c r="J75"/>
  <c r="R105"/>
  <c r="R119"/>
  <c r="T150"/>
  <c r="P174"/>
  <c r="T174"/>
  <c r="P238"/>
  <c r="R255"/>
  <c r="T281"/>
  <c r="BK313"/>
  <c r="J313"/>
  <c r="J78"/>
  <c r="P105"/>
  <c r="BK150"/>
  <c r="J150"/>
  <c r="J64"/>
  <c r="P178"/>
  <c r="T238"/>
  <c r="BK255"/>
  <c r="J255"/>
  <c r="J70"/>
  <c r="R271"/>
  <c r="R281"/>
  <c r="T313"/>
  <c r="T105"/>
  <c r="T119"/>
  <c r="T118"/>
  <c r="T178"/>
  <c r="T255"/>
  <c r="P281"/>
  <c r="R300"/>
  <c r="BK337"/>
  <c r="J337"/>
  <c r="J79"/>
  <c r="BK119"/>
  <c r="BK118"/>
  <c r="J118"/>
  <c r="J62"/>
  <c r="R150"/>
  <c r="BK174"/>
  <c r="J174"/>
  <c r="J65"/>
  <c r="R174"/>
  <c r="R238"/>
  <c r="P255"/>
  <c r="P271"/>
  <c r="T271"/>
  <c r="P300"/>
  <c r="P313"/>
  <c r="P337"/>
  <c r="BK105"/>
  <c r="J105"/>
  <c r="J61"/>
  <c r="P150"/>
  <c r="R178"/>
  <c r="BK281"/>
  <c r="J281"/>
  <c r="J76"/>
  <c r="BK300"/>
  <c r="J300"/>
  <c r="J77"/>
  <c r="T300"/>
  <c r="R313"/>
  <c r="R337"/>
  <c r="BK389"/>
  <c r="J389"/>
  <c r="J80"/>
  <c r="P389"/>
  <c r="R389"/>
  <c r="T389"/>
  <c r="BK406"/>
  <c r="J406"/>
  <c r="J83"/>
  <c r="P406"/>
  <c r="P402"/>
  <c r="R406"/>
  <c r="R402"/>
  <c r="T406"/>
  <c r="T402"/>
  <c r="BK263"/>
  <c r="J263"/>
  <c r="J71"/>
  <c r="BK265"/>
  <c r="J265"/>
  <c r="J72"/>
  <c r="BK251"/>
  <c r="J251"/>
  <c r="J68"/>
  <c r="BK269"/>
  <c r="J269"/>
  <c r="J74"/>
  <c r="BK267"/>
  <c r="J267"/>
  <c r="J73"/>
  <c r="BK403"/>
  <c r="J403"/>
  <c r="J82"/>
  <c i="1" r="BB55"/>
  <c r="BC55"/>
  <c r="BA55"/>
  <c r="AW55"/>
  <c i="2" r="E48"/>
  <c r="J52"/>
  <c r="F55"/>
  <c r="BE106"/>
  <c r="BE108"/>
  <c r="BE109"/>
  <c r="BE110"/>
  <c r="BE111"/>
  <c r="BE112"/>
  <c r="BE113"/>
  <c r="BE115"/>
  <c r="BE116"/>
  <c r="BE117"/>
  <c r="BE120"/>
  <c r="BE122"/>
  <c r="BE124"/>
  <c r="BE127"/>
  <c r="BE134"/>
  <c r="BE137"/>
  <c r="BE151"/>
  <c r="BE154"/>
  <c r="BE157"/>
  <c r="BE161"/>
  <c r="BE167"/>
  <c r="BE170"/>
  <c r="BE173"/>
  <c r="BE175"/>
  <c r="BE177"/>
  <c r="BE179"/>
  <c r="BE182"/>
  <c r="BE185"/>
  <c r="BE190"/>
  <c r="BE193"/>
  <c r="BE198"/>
  <c r="BE207"/>
  <c r="BE213"/>
  <c r="BE216"/>
  <c r="BE222"/>
  <c r="BE227"/>
  <c r="BE230"/>
  <c r="BE231"/>
  <c r="BE232"/>
  <c r="BE233"/>
  <c r="BE234"/>
  <c r="BE235"/>
  <c r="BE236"/>
  <c r="BE237"/>
  <c r="BE239"/>
  <c r="BE241"/>
  <c r="BE244"/>
  <c r="BE246"/>
  <c r="BE249"/>
  <c r="BE252"/>
  <c r="BE256"/>
  <c r="BE258"/>
  <c r="BE261"/>
  <c r="BE264"/>
  <c r="BE266"/>
  <c r="BE268"/>
  <c r="BE270"/>
  <c r="BE272"/>
  <c r="BE276"/>
  <c r="BE278"/>
  <c r="BE279"/>
  <c r="BE282"/>
  <c r="BE284"/>
  <c r="BE288"/>
  <c r="BE289"/>
  <c r="BE290"/>
  <c r="BE291"/>
  <c r="BE292"/>
  <c r="BE293"/>
  <c r="BE294"/>
  <c r="BE295"/>
  <c r="BE296"/>
  <c r="BE297"/>
  <c r="BE298"/>
  <c r="BE301"/>
  <c r="BE302"/>
  <c r="BE303"/>
  <c r="BE304"/>
  <c r="BE305"/>
  <c r="BE306"/>
  <c r="BE308"/>
  <c r="BE311"/>
  <c r="BE314"/>
  <c r="BE317"/>
  <c r="BE320"/>
  <c r="BE323"/>
  <c r="BE326"/>
  <c r="BE328"/>
  <c r="BE332"/>
  <c r="BE335"/>
  <c r="BE338"/>
  <c r="BE344"/>
  <c r="BE350"/>
  <c r="BE356"/>
  <c r="BE361"/>
  <c r="BE367"/>
  <c r="BE373"/>
  <c r="BE376"/>
  <c r="BE381"/>
  <c r="BE387"/>
  <c r="BE390"/>
  <c r="BE393"/>
  <c r="BE396"/>
  <c r="BE399"/>
  <c r="BE404"/>
  <c r="BE407"/>
  <c r="BE409"/>
  <c i="1" r="BD55"/>
  <c r="BB54"/>
  <c r="W31"/>
  <c r="BA54"/>
  <c r="W30"/>
  <c r="BC54"/>
  <c r="W32"/>
  <c r="BD54"/>
  <c r="W33"/>
  <c i="2" l="1" r="P254"/>
  <c r="R254"/>
  <c r="R118"/>
  <c r="R104"/>
  <c r="R103"/>
  <c r="T254"/>
  <c r="T104"/>
  <c r="T103"/>
  <c r="P118"/>
  <c r="P104"/>
  <c r="P103"/>
  <c i="1" r="AU55"/>
  <c i="2" r="BK104"/>
  <c r="BK254"/>
  <c r="J254"/>
  <c r="J69"/>
  <c r="J119"/>
  <c r="J63"/>
  <c r="BK402"/>
  <c r="J402"/>
  <c r="J81"/>
  <c i="1" r="AY54"/>
  <c i="2" r="J33"/>
  <c i="1" r="AV55"/>
  <c r="AT55"/>
  <c i="2" r="F33"/>
  <c i="1" r="AZ55"/>
  <c r="AZ54"/>
  <c r="W29"/>
  <c r="AW54"/>
  <c r="AK30"/>
  <c r="AX54"/>
  <c r="AU54"/>
  <c i="2" l="1" r="BK103"/>
  <c r="J103"/>
  <c r="J59"/>
  <c r="J104"/>
  <c r="J60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<sst xmlns="http://schemas.openxmlformats.org/spreadsheetml/2006/main">
  <si>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</si>
  <si>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</si>
  <si>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</si>
  <si>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</si>
  <si>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</si>
  <si>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{0b6a1c31-ef8e-4e9e-9cc7-e91213b5925a}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</si>
  <si>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</si>
  <si>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</si>
  <si>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</si>
  <si>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</si>
  <si>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</si>
  <si>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</si>
  <si>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</si>
  <si>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</si>
  <si>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2023-035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</si>
  <si>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</si>
  <si>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</si>
  <si>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a modernizace kuchyně stravovacího zařízení SUPŠSK Hořice včetně vybavení</t>
  </si>
  <si>
    <t>KSO:</t>
  </si>
  <si>
    <t/>
  </si>
  <si>
    <t>CC-CZ:</t>
  </si>
  <si>
    <t>Místo:</t>
  </si>
  <si>
    <t>Hořice</t>
  </si>
  <si>
    <t>Datum:</t>
  </si>
  <si>
    <t>17. 7. 2023</t>
  </si>
  <si>
    <t>Zadavatel:</t>
  </si>
  <si>
    <t>IČ:</t>
  </si>
  <si>
    <t>Střední uměleckoprůmyslová škola sochařská</t>
  </si>
  <si>
    <t>DIČ:</t>
  </si>
  <si>
    <t>Uchazeč:</t>
  </si>
  <si>
    <t>Vyplň údaj</t>
  </si>
  <si>
    <t>Projektant:</t>
  </si>
  <si>
    <t>88835324</t>
  </si>
  <si>
    <t>Ing. David Pour</t>
  </si>
  <si>
    <t>True</t>
  </si>
  <si>
    <t>Zpracovatel:</t>
  </si>
  <si>
    <t>Ing. Ladislav Kopecký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</si>
  <si>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</si>
  <si>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</si>
  <si>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</si>
  <si>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</si>
  <si>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</si>
  <si>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</si>
  <si>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</si>
  <si>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</si>
  <si>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</si>
  <si>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</si>
  <si>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</si>
  <si>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</si>
  <si>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</si>
  <si>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</si>
  <si>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</si>
  <si>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</si>
  <si>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</si>
  <si>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</si>
  <si>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</si>
  <si>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</si>
  <si>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</si>
  <si>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</si>
  <si>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</si>
  <si>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</si>
  <si>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</si>
  <si>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</si>
  <si>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</si>
  <si>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</si>
  <si>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</si>
  <si>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</si>
  <si>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</si>
  <si>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</si>
  <si>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</si>
  <si>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</si>
  <si>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</si>
  <si>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</si>
  <si>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</si>
  <si>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</si>
  <si>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</si>
  <si>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</si>
  <si>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</si>
  <si>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</si>
  <si>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STA</t>
  </si>
  <si>
    <t>1</t>
  </si>
  <si>
    <t>{ea8bd1b2-c6b7-4047-a4c6-3a877658d9cd}</t>
  </si>
  <si>
    <t>2</t>
  </si>
  <si>
    <t>KRYCÍ LIST SOUPISU PRACÍ</t>
  </si>
  <si>
    <t>Objekt:</t>
  </si>
  <si>
    <t>SO-01 - Rekonstrukce a modernizace kuchyně stravovacího zařízení SUPŠSK Hořice včetně vybavení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</si>
  <si>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</si>
  <si>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</si>
  <si>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</si>
  <si>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</si>
  <si>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</si>
  <si>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</si>
  <si>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</si>
  <si>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</si>
  <si>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</si>
  <si>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</si>
  <si>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</si>
  <si>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</si>
  <si>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</si>
  <si>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</si>
  <si>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</si>
  <si>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</si>
  <si>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</si>
  <si>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</si>
  <si>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</si>
  <si>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</si>
  <si>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</si>
  <si>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</si>
  <si>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</si>
  <si>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</si>
  <si>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</si>
  <si>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</si>
  <si>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</si>
  <si>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</si>
  <si>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</si>
  <si>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</si>
  <si>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</si>
  <si>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</si>
  <si>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</si>
  <si>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</si>
  <si>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</si>
  <si>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</si>
  <si>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</si>
  <si>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</si>
  <si>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</si>
  <si>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</si>
  <si>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</si>
  <si>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</si>
  <si>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</si>
  <si>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</si>
  <si>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</si>
  <si>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</si>
  <si>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</si>
  <si>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317121251</t>
  </si>
  <si>
    <t>Montáž překladů ze železobetonových prefabrikátů dodatečně do připravených rýh, světlosti otvoru přes 1050 do 1800 mm</t>
  </si>
  <si>
    <t>kus</t>
  </si>
  <si>
    <t>CS ÚRS 2024 01</t>
  </si>
  <si>
    <t>4</t>
  </si>
  <si>
    <t>457474087</t>
  </si>
  <si>
    <t>Online PSC</t>
  </si>
  <si>
    <t>https://podminky.urs.cz/item/CS_URS_2024_01/317121251</t>
  </si>
  <si>
    <t>153</t>
  </si>
  <si>
    <t>M</t>
  </si>
  <si>
    <t>59321211</t>
  </si>
  <si>
    <t>překlad železobetonový RZP vylehčený 1490x140x140mm</t>
  </si>
  <si>
    <t>8</t>
  </si>
  <si>
    <t>-330951996</t>
  </si>
  <si>
    <t>59321171</t>
  </si>
  <si>
    <t>překlad železobetonový příčkový RZP 1190x100x140mm</t>
  </si>
  <si>
    <t>1145623273</t>
  </si>
  <si>
    <t>154</t>
  </si>
  <si>
    <t>59321210</t>
  </si>
  <si>
    <t>překlad železobetonový RZP vylehčený 1190x140x140mm</t>
  </si>
  <si>
    <t>-1761838236</t>
  </si>
  <si>
    <t>6</t>
  </si>
  <si>
    <t>PFB.4020016</t>
  </si>
  <si>
    <t>Překlad 140/140 mm vylehčený RZP 89/14/14 V</t>
  </si>
  <si>
    <t>753613977</t>
  </si>
  <si>
    <t>7</t>
  </si>
  <si>
    <t>59321002</t>
  </si>
  <si>
    <t>překlad pórobetonový nenosný š 100mm dl 1000-1250mm</t>
  </si>
  <si>
    <t>1874670024</t>
  </si>
  <si>
    <t>317121351</t>
  </si>
  <si>
    <t>Montáž překladů ze železobetonových prefabrikátů dodatečně do připravených rýh, světlosti otvoru přes 1800 do 2400 mm</t>
  </si>
  <si>
    <t>1253634115</t>
  </si>
  <si>
    <t>https://podminky.urs.cz/item/CS_URS_2024_01/317121351</t>
  </si>
  <si>
    <t>155</t>
  </si>
  <si>
    <t>59321213</t>
  </si>
  <si>
    <t>překlad železobetonový RZP vylehčený 2390x140x140mm</t>
  </si>
  <si>
    <t>928597191</t>
  </si>
  <si>
    <t>10</t>
  </si>
  <si>
    <t>59321956</t>
  </si>
  <si>
    <t>překlad pórobetonový nenosný š 150mm dl 2000-2500mm</t>
  </si>
  <si>
    <t>2068375053</t>
  </si>
  <si>
    <t>11</t>
  </si>
  <si>
    <t>59321954</t>
  </si>
  <si>
    <t>překlad pórobetonový nenosný š 100mm dl 2000-2500mm</t>
  </si>
  <si>
    <t>1914738388</t>
  </si>
  <si>
    <t>Úpravy povrchů, podlahy a osazování výplní</t>
  </si>
  <si>
    <t>61</t>
  </si>
  <si>
    <t>Úprava povrchů vnitřních</t>
  </si>
  <si>
    <t>61-01</t>
  </si>
  <si>
    <t>Zapravení zdiva po vybourání zárubně</t>
  </si>
  <si>
    <t>m</t>
  </si>
  <si>
    <t>2043587187</t>
  </si>
  <si>
    <t>VV</t>
  </si>
  <si>
    <t>1,55+2,02*2+1,56+3,35*2</t>
  </si>
  <si>
    <t>13</t>
  </si>
  <si>
    <t>61-02</t>
  </si>
  <si>
    <t>Zapravení vniřních špalet</t>
  </si>
  <si>
    <t>-673256385</t>
  </si>
  <si>
    <t>(0,9+1,2*2)*3+2,4+2,1*2+(0,9+1,88*2)*3</t>
  </si>
  <si>
    <t>14</t>
  </si>
  <si>
    <t>611325412</t>
  </si>
  <si>
    <t>Oprava vápenocementové omítky vnitřních ploch hladké, tloušťky do 20 mm stropů, v rozsahu opravované plochy přes 10 do 30%</t>
  </si>
  <si>
    <t>m2</t>
  </si>
  <si>
    <t>1050195171</t>
  </si>
  <si>
    <t>https://podminky.urs.cz/item/CS_URS_2024_01/611325412</t>
  </si>
  <si>
    <t>86,54+17,24+7,02+31,01 "místnost 13, 14, 18, 26</t>
  </si>
  <si>
    <t>15</t>
  </si>
  <si>
    <t>612325412</t>
  </si>
  <si>
    <t>Oprava vápenocementové omítky vnitřních ploch hladké, tloušťky do 20 mm stěn, v rozsahu opravované plochy přes 10 do 30%</t>
  </si>
  <si>
    <t>356141639</t>
  </si>
  <si>
    <t>https://podminky.urs.cz/item/CS_URS_2024_01/612325412</t>
  </si>
  <si>
    <t>3,3*(5,85+3,28+3,15+6,1+2,87+3,38+0,4*3+4,05+6,57+1,4)-1,45*1,97-0,9*1,2*2-0,9*2,0-1,2*2,0-0,8*1,97-0,9*1,88*3-0,9*1,97 "místnost 13</t>
  </si>
  <si>
    <t>3,3*(3,0*2+5,8*2+0,4*2)-0,9*2,0-1,2*2,0-1,8*1,5-0,9*1,2-2,4*2,1 "místnost 14</t>
  </si>
  <si>
    <t>3,3*(2,1*2+3,42*2+0,4*2)-0,9*1,97 "místnost 18</t>
  </si>
  <si>
    <t>3,3*(1,56*2+19,88*2)-0,9*1,97*5-0,8*1,97*7-0,6*1,97-1,45*1,97 "místnost 26</t>
  </si>
  <si>
    <t>Součet</t>
  </si>
  <si>
    <t>18</t>
  </si>
  <si>
    <t>611321131</t>
  </si>
  <si>
    <t>Potažení vnitřních ploch vápenocementovým štukem tloušťky do 3 mm vodorovných konstrukcí stropů rovných</t>
  </si>
  <si>
    <t>853612197</t>
  </si>
  <si>
    <t>https://podminky.urs.cz/item/CS_URS_2024_01/611321131</t>
  </si>
  <si>
    <t>19</t>
  </si>
  <si>
    <t>612321131</t>
  </si>
  <si>
    <t>Potažení vnitřních ploch vápenocementovým štukem tloušťky do 3 mm svislých konstrukcí stěn</t>
  </si>
  <si>
    <t>-807796428</t>
  </si>
  <si>
    <t>https://podminky.urs.cz/item/CS_URS_2024_01/612321131</t>
  </si>
  <si>
    <t>Mezisoučet</t>
  </si>
  <si>
    <t>odpočet obkladů</t>
  </si>
  <si>
    <t>-1,8*(4,3+3,28+3,15-0,9+6,05-1,2+0,4*4+2,97-0,8+3,38+0,4*3+4,05+6,57+1,4-0,9) "místnost 13</t>
  </si>
  <si>
    <t>-(1,8*(3,0*2+5,8*2+0,4*2-0,9-1,2)-1,8*0,9) "místnost 14</t>
  </si>
  <si>
    <t>-1,8*(3,42*2+2,1*2+0,4*2-0,9) "místnost 18</t>
  </si>
  <si>
    <t>63</t>
  </si>
  <si>
    <t>Podlahy a podlahové konstrukce</t>
  </si>
  <si>
    <t>20</t>
  </si>
  <si>
    <t>632451251</t>
  </si>
  <si>
    <t>Potěr cementový samonivelační litý tř. C 30, tl. přes 30 do 35 mm</t>
  </si>
  <si>
    <t>-2009136536</t>
  </si>
  <si>
    <t>https://podminky.urs.cz/item/CS_URS_2024_01/632451251</t>
  </si>
  <si>
    <t>17,24+86,54+7,02 "místnost 13, 14, 18</t>
  </si>
  <si>
    <t>632451254</t>
  </si>
  <si>
    <t>Potěr cementový samonivelační litý tř. C 30, tl. přes 45 do 50 mm</t>
  </si>
  <si>
    <t>-1450240424</t>
  </si>
  <si>
    <t>https://podminky.urs.cz/item/CS_URS_2024_01/632451254</t>
  </si>
  <si>
    <t>22</t>
  </si>
  <si>
    <t>632451293</t>
  </si>
  <si>
    <t>Potěr cementový samonivelační litý Příplatek k cenám za každých dalších i započatých 5 mm tloušťky přes 50 mm tř. C 30</t>
  </si>
  <si>
    <t>1075323089</t>
  </si>
  <si>
    <t>https://podminky.urs.cz/item/CS_URS_2024_01/632451293</t>
  </si>
  <si>
    <t>110,8*6 'Přepočtené koeficientem množství</t>
  </si>
  <si>
    <t>23</t>
  </si>
  <si>
    <t>634112126</t>
  </si>
  <si>
    <t>Obvodová dilatace mezi stěnou a mazaninou nebo potěrem podlahovým páskem z pěnového PE s fólií tl. do 10 mm, výšky 100 mm</t>
  </si>
  <si>
    <t>863182296</t>
  </si>
  <si>
    <t>https://podminky.urs.cz/item/CS_URS_2024_01/634112126</t>
  </si>
  <si>
    <t>44,4 "místnost 13</t>
  </si>
  <si>
    <t>18,4 "místnost 14</t>
  </si>
  <si>
    <t>11,84 "místnost 18</t>
  </si>
  <si>
    <t>24</t>
  </si>
  <si>
    <t>632459124</t>
  </si>
  <si>
    <t>Příplatky k cenám potěrů za sklon od vodorovné roviny přes 15 do 30°, tl. potěru přes 30 do 40 mm</t>
  </si>
  <si>
    <t>-1442032609</t>
  </si>
  <si>
    <t>https://podminky.urs.cz/item/CS_URS_2024_01/632459124</t>
  </si>
  <si>
    <t>25</t>
  </si>
  <si>
    <t>631319211</t>
  </si>
  <si>
    <t>Příplatek k cenám betonových mazanin za vyztužení polypropylenovými mikrovlákny objemové vyztužení 0,9 kg/m3</t>
  </si>
  <si>
    <t>m3</t>
  </si>
  <si>
    <t>-864350958</t>
  </si>
  <si>
    <t>https://podminky.urs.cz/item/CS_URS_2024_01/631319211</t>
  </si>
  <si>
    <t>(17,24+86,54+7,02)*(0,015+0,05)/2 "místnost 13, 14, 18</t>
  </si>
  <si>
    <t>26</t>
  </si>
  <si>
    <t>63-01</t>
  </si>
  <si>
    <t>Spádové vyrovnání podlah mezi místnostmi 26 a 13</t>
  </si>
  <si>
    <t>kpl</t>
  </si>
  <si>
    <t>-2132800616</t>
  </si>
  <si>
    <t>64</t>
  </si>
  <si>
    <t>Osazování výplní otvorů</t>
  </si>
  <si>
    <t>27</t>
  </si>
  <si>
    <t>642944121</t>
  </si>
  <si>
    <t>Osazení ocelových dveřních zárubní lisovaných nebo z úhelníků dodatečně s vybetonováním prahu, plochy do 2,5 m2</t>
  </si>
  <si>
    <t>-1701912301</t>
  </si>
  <si>
    <t>https://podminky.urs.cz/item/CS_URS_2024_01/642944121</t>
  </si>
  <si>
    <t>29</t>
  </si>
  <si>
    <t>55331437</t>
  </si>
  <si>
    <t>zárubeň jednokřídlá ocelová pro dodatečnou montáž tl stěny 110-150mm rozměru 800/1970, 2100mm</t>
  </si>
  <si>
    <t>-753348693</t>
  </si>
  <si>
    <t>9</t>
  </si>
  <si>
    <t>Ostatní konstrukce a práce, bourání</t>
  </si>
  <si>
    <t>32</t>
  </si>
  <si>
    <t>949101112</t>
  </si>
  <si>
    <t>Lešení pomocné pracovní pro objekty pozemních staveb pro zatížení do 150 kg/m2, o výšce lešeňové podlahy přes 1,9 do 3,5 m</t>
  </si>
  <si>
    <t>230832621</t>
  </si>
  <si>
    <t>https://podminky.urs.cz/item/CS_URS_2024_01/949101112</t>
  </si>
  <si>
    <t>33</t>
  </si>
  <si>
    <t>952901111</t>
  </si>
  <si>
    <t>Vyčištění budov nebo objektů před předáním do užívání budov bytové nebo občanské výstavby, světlé výšky podlaží do 4 m</t>
  </si>
  <si>
    <t>-2118410721</t>
  </si>
  <si>
    <t>https://podminky.urs.cz/item/CS_URS_2024_01/952901111</t>
  </si>
  <si>
    <t>34</t>
  </si>
  <si>
    <t>962031132</t>
  </si>
  <si>
    <t>Bourání příček z cihel, tvárnic nebo příčkovek z cihel pálených, plných nebo dutých na maltu vápennou nebo vápenocementovou, tl. do 100 mm</t>
  </si>
  <si>
    <t>-2057043292</t>
  </si>
  <si>
    <t>https://podminky.urs.cz/item/CS_URS_2024_01/962031132</t>
  </si>
  <si>
    <t>1,56*3,35-0,9*1,97 "místnost 26/13</t>
  </si>
  <si>
    <t>0,35*2,02 "místnost 13/15</t>
  </si>
  <si>
    <t>35</t>
  </si>
  <si>
    <t>965042141</t>
  </si>
  <si>
    <t>Bourání mazanin betonových nebo z litého asfaltu tl. do 100 mm, plochy přes 4 m2</t>
  </si>
  <si>
    <t>-1112761705</t>
  </si>
  <si>
    <t>https://podminky.urs.cz/item/CS_URS_2024_01/965042141</t>
  </si>
  <si>
    <t>0,13*(86,54+17,24+7,02) "místnost 13, 14, 18</t>
  </si>
  <si>
    <t>36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</si>
  <si>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</si>
  <si>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</si>
  <si>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-667054097</t>
  </si>
  <si>
    <t>https://podminky.urs.cz/item/CS_URS_2024_01/971033431</t>
  </si>
  <si>
    <t>0,5*0,63+0,9*0,25 "místnost 14</t>
  </si>
  <si>
    <t>0,9*0,25 "místnost 13</t>
  </si>
  <si>
    <t>37</t>
  </si>
  <si>
    <t>971033521</t>
  </si>
  <si>
    <t>Vybourání otvorů ve zdivu základovém nebo nadzákladovém z cihel, tvárnic, příčkovek z cihel pálených na maltu vápennou nebo vápenocementovou plochy do 1 m2, tl. do 100 mm</t>
  </si>
  <si>
    <t>902023519</t>
  </si>
  <si>
    <t>https://podminky.urs.cz/item/CS_URS_2024_01/971033521</t>
  </si>
  <si>
    <t>1,0*0,98*3 "místnost 3, 4</t>
  </si>
  <si>
    <t>0,75*0,63 "místnost 5</t>
  </si>
  <si>
    <t>0,75*0,63*2 "místnost 7</t>
  </si>
  <si>
    <t>0,75*0,63*2 "místnost 11</t>
  </si>
  <si>
    <t>0,75*0,63*2 "místnost 12</t>
  </si>
  <si>
    <t>0,9*0,75 "místnost 18</t>
  </si>
  <si>
    <t>38</t>
  </si>
  <si>
    <t>971033531</t>
  </si>
  <si>
    <t>Vybourání otvorů ve zdivu základovém nebo nadzákladovém z cihel, tvárnic, příčkovek z cihel pálených na maltu vápennou nebo vápenocementovou plochy do 1 m2, tl. do 150 mm</t>
  </si>
  <si>
    <t>723115792</t>
  </si>
  <si>
    <t>https://podminky.urs.cz/item/CS_URS_2024_01/971033531</t>
  </si>
  <si>
    <t>0,68*0,68 "místnost 14</t>
  </si>
  <si>
    <t>0,9*0,75 "místnost 19</t>
  </si>
  <si>
    <t>0,9*0,6 "místnost 18</t>
  </si>
  <si>
    <t>39</t>
  </si>
  <si>
    <t>971033561</t>
  </si>
  <si>
    <t>Vybourání otvorů ve zdivu základovém nebo nadzákladovém z cihel, tvárnic, příčkovek z cihel pálených na maltu vápennou nebo vápenocementovou plochy do 1 m2, tl. do 600 mm</t>
  </si>
  <si>
    <t>-1642164919</t>
  </si>
  <si>
    <t>https://podminky.urs.cz/item/CS_URS_2024_01/971033561</t>
  </si>
  <si>
    <t>1,0*0,9*0,35+0,5*0,9*0,35 "místnost 5</t>
  </si>
  <si>
    <t>40</t>
  </si>
  <si>
    <t>971033621</t>
  </si>
  <si>
    <t>Vybourání otvorů ve zdivu základovém nebo nadzákladovém z cihel, tvárnic, příčkovek z cihel pálených na maltu vápennou nebo vápenocementovou plochy do 4 m2, tl. do 100 mm</t>
  </si>
  <si>
    <t>-1161745799</t>
  </si>
  <si>
    <t>https://podminky.urs.cz/item/CS_URS_2024_01/971033621</t>
  </si>
  <si>
    <t>2,0*0,98 "místnost 18</t>
  </si>
  <si>
    <t>2,0*0,98*2 "místnost 22</t>
  </si>
  <si>
    <t>2,0*0,98 "místnost 27</t>
  </si>
  <si>
    <t>41</t>
  </si>
  <si>
    <t>971033631</t>
  </si>
  <si>
    <t>Vybourání otvorů ve zdivu základovém nebo nadzákladovém z cihel, tvárnic, příčkovek z cihel pálených na maltu vápennou nebo vápenocementovou plochy do 4 m2, tl. do 150 mm</t>
  </si>
  <si>
    <t>2141288296</t>
  </si>
  <si>
    <t>https://podminky.urs.cz/item/CS_URS_2024_01/971033631</t>
  </si>
  <si>
    <t>4,0*0,98 "místnost 5</t>
  </si>
  <si>
    <t>2,2*0,98 "místnost 27</t>
  </si>
  <si>
    <t>42</t>
  </si>
  <si>
    <t>971033651</t>
  </si>
  <si>
    <t>Vybourání otvorů ve zdivu základovém nebo nadzákladovém z cihel, tvárnic, příčkovek z cihel pálených na maltu vápennou nebo vápenocementovou plochy do 4 m2, tl. do 600 mm</t>
  </si>
  <si>
    <t>-28427845</t>
  </si>
  <si>
    <t>https://podminky.urs.cz/item/CS_URS_2024_01/971033651</t>
  </si>
  <si>
    <t>1,2*0,98*0,4 "místnost 2</t>
  </si>
  <si>
    <t>45</t>
  </si>
  <si>
    <t>9-01</t>
  </si>
  <si>
    <t>Zhotovení protipožární ucpávky 1000 x 900 mm, EI 30 včetně označení</t>
  </si>
  <si>
    <t>ks</t>
  </si>
  <si>
    <t>-1074900789</t>
  </si>
  <si>
    <t>46</t>
  </si>
  <si>
    <t>9-02</t>
  </si>
  <si>
    <t>Zhotovení protipožární ucpávky 4000 x 900 mm, EI 30 včetně označení</t>
  </si>
  <si>
    <t>1434500004</t>
  </si>
  <si>
    <t>47</t>
  </si>
  <si>
    <t>9-03</t>
  </si>
  <si>
    <t>Zhotovení protipožární ucpávky 750 x 500 mm, EI 30 včetně označení</t>
  </si>
  <si>
    <t>-1925723676</t>
  </si>
  <si>
    <t>48</t>
  </si>
  <si>
    <t>9-04</t>
  </si>
  <si>
    <t>Zhotovení protipožární ucpávky 1500 x 500 mm, EI 30 včetně označení</t>
  </si>
  <si>
    <t>-112904503</t>
  </si>
  <si>
    <t>49</t>
  </si>
  <si>
    <t>9-05</t>
  </si>
  <si>
    <t>Zhotovení protipožární ucpávky 900 x 500 mm, EI 30 včetně označení</t>
  </si>
  <si>
    <t>2082401989</t>
  </si>
  <si>
    <t>50</t>
  </si>
  <si>
    <t>9-06</t>
  </si>
  <si>
    <t>Zhotovení protipožární ucpávky 900 x 700 mm, EI 30 včetně označení</t>
  </si>
  <si>
    <t>-1585308947</t>
  </si>
  <si>
    <t>51</t>
  </si>
  <si>
    <t>9-07</t>
  </si>
  <si>
    <t>Zhotovení protipožární ucpávky 2000 x 700 mm, EI 30 včetně označení</t>
  </si>
  <si>
    <t>-1467944702</t>
  </si>
  <si>
    <t>52</t>
  </si>
  <si>
    <t>9-08</t>
  </si>
  <si>
    <t>Zhotovení protipožární ucpávky 2200 x 700 mm, EI 30 včetně označení</t>
  </si>
  <si>
    <t>1020639737</t>
  </si>
  <si>
    <t>997</t>
  </si>
  <si>
    <t>Přesun sutě</t>
  </si>
  <si>
    <t>54</t>
  </si>
  <si>
    <t>997013211</t>
  </si>
  <si>
    <t>Vnitrostaveništní doprava suti a vybouraných hmot vodorovně do 50 m svisle ručně pro budovy a haly výšky do 6 m</t>
  </si>
  <si>
    <t>t</t>
  </si>
  <si>
    <t>686667886</t>
  </si>
  <si>
    <t>https://podminky.urs.cz/item/CS_URS_2024_01/997013211</t>
  </si>
  <si>
    <t>55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</si>
  <si>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</si>
  <si>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</si>
  <si>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-300305956</t>
  </si>
  <si>
    <t>https://podminky.urs.cz/item/CS_URS_2024_01/997013219</t>
  </si>
  <si>
    <t>46,976*3 'Přepočtené koeficientem množství</t>
  </si>
  <si>
    <t>56</t>
  </si>
  <si>
    <t>997013501</t>
  </si>
  <si>
    <t>Odvoz suti a vybouraných hmot na skládku nebo meziskládku se složením, na vzdálenost do 1 km</t>
  </si>
  <si>
    <t>-1592208137</t>
  </si>
  <si>
    <t>https://podminky.urs.cz/item/CS_URS_2024_01/997013501</t>
  </si>
  <si>
    <t>57</t>
  </si>
  <si>
    <t>997013509</t>
  </si>
  <si>
    <t>Odvoz suti a vybouraných hmot na skládku nebo meziskládku se složením, na vzdálenost Příplatek k ceně za každý další i započatý 1 km přes 1 km</t>
  </si>
  <si>
    <t>166688762</t>
  </si>
  <si>
    <t>https://podminky.urs.cz/item/CS_URS_2024_01/997013509</t>
  </si>
  <si>
    <t>46,976*15 'Přepočtené koeficientem množství</t>
  </si>
  <si>
    <t>58</t>
  </si>
  <si>
    <t>997013631</t>
  </si>
  <si>
    <t>Poplatek za uložení stavebního odpadu na skládce (skládkovné) směsného stavebního a demoličního zatříděného do Katalogu odpadů pod kódem 17 09 04</t>
  </si>
  <si>
    <t>-729852244</t>
  </si>
  <si>
    <t>https://podminky.urs.cz/item/CS_URS_2024_01/997013631</t>
  </si>
  <si>
    <t>998</t>
  </si>
  <si>
    <t>Přesun hmot</t>
  </si>
  <si>
    <t>59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</si>
  <si>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</si>
  <si>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</si>
  <si>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1851410021</t>
  </si>
  <si>
    <t>https://podminky.urs.cz/item/CS_URS_2024_01/998018001</t>
  </si>
  <si>
    <t>PSV</t>
  </si>
  <si>
    <t>Práce a dodávky PSV</t>
  </si>
  <si>
    <t>711</t>
  </si>
  <si>
    <t>Izolace proti vodě, vlhkosti a plynům</t>
  </si>
  <si>
    <t>60</t>
  </si>
  <si>
    <t>711191101-01</t>
  </si>
  <si>
    <t>Provedení izolace proti zemní vlhkosti hydroizolační stěrkou vodorovné, 1 vrstva - oprava stávající hydroizolace</t>
  </si>
  <si>
    <t>16</t>
  </si>
  <si>
    <t>-490606000</t>
  </si>
  <si>
    <t>86,54+17,24+7,02 "skladba P3</t>
  </si>
  <si>
    <t>WBR.SAB91510.1</t>
  </si>
  <si>
    <t>webertec 915 - bitumenová hydroizolační a lepící hmota 10lt</t>
  </si>
  <si>
    <t>litr</t>
  </si>
  <si>
    <t>152087015</t>
  </si>
  <si>
    <t>110,8*5 'Přepočtené koeficientem množství</t>
  </si>
  <si>
    <t>62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</si>
  <si>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</si>
  <si>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</si>
  <si>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</si>
  <si>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-591358916</t>
  </si>
  <si>
    <t>https://podminky.urs.cz/item/CS_URS_2024_01/998711201</t>
  </si>
  <si>
    <t>721</t>
  </si>
  <si>
    <t>Zdravotechnika - vnitřní kanalizace</t>
  </si>
  <si>
    <t>721-01</t>
  </si>
  <si>
    <t>Zdravotechnika - dle samostatného rozpočtu</t>
  </si>
  <si>
    <t>-1652972041</t>
  </si>
  <si>
    <t>725</t>
  </si>
  <si>
    <t>Zdravotechnika - zařizovací předměty</t>
  </si>
  <si>
    <t>151</t>
  </si>
  <si>
    <t>725-01</t>
  </si>
  <si>
    <t>Gastro vybavení - dle samostatného rozpočtu</t>
  </si>
  <si>
    <t>-2016394559</t>
  </si>
  <si>
    <t>741</t>
  </si>
  <si>
    <t>Elektroinstalace - silnoproud</t>
  </si>
  <si>
    <t>65</t>
  </si>
  <si>
    <t>741-01</t>
  </si>
  <si>
    <t>Elektrotechnika - dle samostatného rozpočtu</t>
  </si>
  <si>
    <t>-1757720530</t>
  </si>
  <si>
    <t>751</t>
  </si>
  <si>
    <t>Vzduchotechnika</t>
  </si>
  <si>
    <t>66</t>
  </si>
  <si>
    <t>751-01</t>
  </si>
  <si>
    <t>Vzduchotechnika - dle samostatného rozpočtu</t>
  </si>
  <si>
    <t>-204114865</t>
  </si>
  <si>
    <t>763</t>
  </si>
  <si>
    <t>Konstrukce suché výstavby</t>
  </si>
  <si>
    <t>68</t>
  </si>
  <si>
    <t>763131722</t>
  </si>
  <si>
    <t>Podhled ze sádrokartonových desek ostatní práce a konstrukce na podhledech ze sádrokartonových desek skokové změny výšky podhledu přes 0,5 m</t>
  </si>
  <si>
    <t>1912918532</t>
  </si>
  <si>
    <t>https://podminky.urs.cz/item/CS_URS_2024_01/763131722</t>
  </si>
  <si>
    <t>2,53*2+4,6*2 "tubus digestoře</t>
  </si>
  <si>
    <t>71</t>
  </si>
  <si>
    <t>742111101</t>
  </si>
  <si>
    <t>Montáž revizních dvířek plastových</t>
  </si>
  <si>
    <t>-1183726800</t>
  </si>
  <si>
    <t>https://podminky.urs.cz/item/CS_URS_2024_01/742111101</t>
  </si>
  <si>
    <t>72</t>
  </si>
  <si>
    <t>56245701</t>
  </si>
  <si>
    <t>dvířka revizní 600x600 bílá</t>
  </si>
  <si>
    <t>1966851498</t>
  </si>
  <si>
    <t>73</t>
  </si>
  <si>
    <t>998763200</t>
  </si>
  <si>
    <t>Přesun hmot pro dřevostavby stanovený procentní sazbou (%) z ceny vodorovná dopravní vzdálenost do 50 m v objektech výšky do 6 m</t>
  </si>
  <si>
    <t>1711337271</t>
  </si>
  <si>
    <t>https://podminky.urs.cz/item/CS_URS_2024_01/998763200</t>
  </si>
  <si>
    <t>766</t>
  </si>
  <si>
    <t>Konstrukce truhlářské</t>
  </si>
  <si>
    <t>74</t>
  </si>
  <si>
    <t>766691914</t>
  </si>
  <si>
    <t>Ostatní práce vyvěšení nebo zavěšení křídel dřevěných dveřních, plochy do 2 m2</t>
  </si>
  <si>
    <t>-696653440</t>
  </si>
  <si>
    <t>https://podminky.urs.cz/item/CS_URS_2024_01/766691914</t>
  </si>
  <si>
    <t>76</t>
  </si>
  <si>
    <t>766695212</t>
  </si>
  <si>
    <t>Montáž ostatních truhlářských konstrukcí prahů dveří jednokřídlových, šířky do 100 mm</t>
  </si>
  <si>
    <t>340296868</t>
  </si>
  <si>
    <t>https://podminky.urs.cz/item/CS_URS_2024_01/766695212</t>
  </si>
  <si>
    <t>1,0 "dveře D8</t>
  </si>
  <si>
    <t>77</t>
  </si>
  <si>
    <t>61187176</t>
  </si>
  <si>
    <t>práh dveřní dřevěný dubový tl 20mm dl 920mm š 100mm</t>
  </si>
  <si>
    <t>-365237647</t>
  </si>
  <si>
    <t>78</t>
  </si>
  <si>
    <t>766-01</t>
  </si>
  <si>
    <t>D+M Předokenní roleta 1,8 x 1,5 m, šedá lamela, elektricky ovládané dle PD</t>
  </si>
  <si>
    <t>-1115913197</t>
  </si>
  <si>
    <t>79</t>
  </si>
  <si>
    <t>776-02</t>
  </si>
  <si>
    <t>D+M Předokenní roleta 2,185 x 2,18 m, šedá lamela, elektricky ovládané dle PD</t>
  </si>
  <si>
    <t>-2114003651</t>
  </si>
  <si>
    <t>80</t>
  </si>
  <si>
    <t>776-03</t>
  </si>
  <si>
    <t>D+M Předokenní roleta 3,18 x 2,18 m, šedá lamela, elektricky ovládané dle PD</t>
  </si>
  <si>
    <t>851346140</t>
  </si>
  <si>
    <t>81</t>
  </si>
  <si>
    <t>766-04</t>
  </si>
  <si>
    <t>D+M Předokenní roleta 1,035 x 2,18 m, šedá lamela, elektricky ovládané dle PD</t>
  </si>
  <si>
    <t>-1843524220</t>
  </si>
  <si>
    <t>83</t>
  </si>
  <si>
    <t>766-06</t>
  </si>
  <si>
    <t>Vybourání dřevěné výdejní stěny v jídelně viz D.1.1.c.10 včetně likvidace</t>
  </si>
  <si>
    <t>-857837282</t>
  </si>
  <si>
    <t>84</t>
  </si>
  <si>
    <t>766-07</t>
  </si>
  <si>
    <t>Vybourání dřevěného výdejního okna 1800 x 900 mm</t>
  </si>
  <si>
    <t>-437682278</t>
  </si>
  <si>
    <t>93</t>
  </si>
  <si>
    <t>766-D6</t>
  </si>
  <si>
    <t xml:space="preserve">D+M Dveře 800 x 1970 mm pravé, HPL laminát, odstín bílý, DTD výplň, klika - klika, zámek, systém centrálního klíče dle PD </t>
  </si>
  <si>
    <t>-675640241</t>
  </si>
  <si>
    <t>95</t>
  </si>
  <si>
    <t>766-D8</t>
  </si>
  <si>
    <t xml:space="preserve">D+M Dveře 900 x 1970 mm levé, HPL laminát, odstín bílý, DTD výplň, paniková klika ve směru úniku, zámek, systém generálního klíče, EI - C2 (samozavírač) dle PD </t>
  </si>
  <si>
    <t>1382199091</t>
  </si>
  <si>
    <t>98</t>
  </si>
  <si>
    <t>766-D11</t>
  </si>
  <si>
    <t xml:space="preserve">D+M Dveře 1450 x 1970 mm levé, HPL laminát, odstín bílý, DTD výplň, bezpečnostní sklo - struktura činčila, paniková hrazda na vnitřní straně, oblá klika na straně závěsů, zámek, systém generálního klíče, EI 30 - C2 (2 x samozavírač + koordinátor) dle PD </t>
  </si>
  <si>
    <t>-1993587353</t>
  </si>
  <si>
    <t>152</t>
  </si>
  <si>
    <t>998766201</t>
  </si>
  <si>
    <t>Přesun hmot pro konstrukce truhlářské stanovený procentní sazbou (%) z ceny vodorovná dopravní vzdálenost do 50 m v objektech výšky do 6 m</t>
  </si>
  <si>
    <t>1686625564</t>
  </si>
  <si>
    <t>https://podminky.urs.cz/item/CS_URS_2024_01/998766201</t>
  </si>
  <si>
    <t>767</t>
  </si>
  <si>
    <t>Konstrukce zámečnické</t>
  </si>
  <si>
    <t>113</t>
  </si>
  <si>
    <t>767-01</t>
  </si>
  <si>
    <t>Odstranění ventilačních kamen včetně likvidace</t>
  </si>
  <si>
    <t>-624435310</t>
  </si>
  <si>
    <t>114</t>
  </si>
  <si>
    <t>767-Z1</t>
  </si>
  <si>
    <t>Úprava stávajícího ocelového poklopu revizní šachty kanalizace 900 x 900 mm, obroušení + 2 x syntetický nátěr - šedý dle PD</t>
  </si>
  <si>
    <t>-1249142927</t>
  </si>
  <si>
    <t>115</t>
  </si>
  <si>
    <t>767-Z2</t>
  </si>
  <si>
    <t>D+M Ocelový sloupek s přivařenými plotnami tl. 10 mm Jekl 100 x 150 mm, dl. 3,2 m, žárové zinkování + 2 x polyuretanový nátěr - šedý dle PD</t>
  </si>
  <si>
    <t>1798230934</t>
  </si>
  <si>
    <t>116</t>
  </si>
  <si>
    <t>767-Z3</t>
  </si>
  <si>
    <t>D+M Ocelový sloupek s přivařenými plotnami tl. 10 mm Jekl 200 x 150 mm, dl. 3,2 m, žárové zinkovaní + 2 x olyuretanový nátěr - šedý dle PD</t>
  </si>
  <si>
    <t>-2066599159</t>
  </si>
  <si>
    <t>117</t>
  </si>
  <si>
    <t>767-Z4</t>
  </si>
  <si>
    <t>D+M Ocelový sloupek s přivařenými plotnami tl. 10 mm Jekl 100 x 150 mm, dl. 1,5 m, žárové zinkování + 2 x polyuretanový nátěr - šedý dle PD</t>
  </si>
  <si>
    <t>1482056928</t>
  </si>
  <si>
    <t>118</t>
  </si>
  <si>
    <t>767-Z5</t>
  </si>
  <si>
    <t>D+M Ocelový úhelník L pro ukončení zvýšené skladby podlahy P3 k jídelně, žárové zinkování + 2 x polyuretanový nátěr - šedý dle PD</t>
  </si>
  <si>
    <t>-201126760</t>
  </si>
  <si>
    <t>0,9+6,4</t>
  </si>
  <si>
    <t>119</t>
  </si>
  <si>
    <t>767641800</t>
  </si>
  <si>
    <t>Demontáž dveřních zárubní odřezáním od upevnění, plochy dveří do 2,5 m2</t>
  </si>
  <si>
    <t>1536377281</t>
  </si>
  <si>
    <t>https://podminky.urs.cz/item/CS_URS_2024_01/767641800</t>
  </si>
  <si>
    <t>1,0 "dveře D6</t>
  </si>
  <si>
    <t>121</t>
  </si>
  <si>
    <t>998767201</t>
  </si>
  <si>
    <t>Přesun hmot pro zámečnické konstrukce stanovený procentní sazbou (%) z ceny vodorovná dopravní vzdálenost do 50 m v objektech výšky do 6 m</t>
  </si>
  <si>
    <t>-1762698433</t>
  </si>
  <si>
    <t>https://podminky.urs.cz/item/CS_URS_2024_01/998767201</t>
  </si>
  <si>
    <t>771</t>
  </si>
  <si>
    <t>Podlahy z dlaždic</t>
  </si>
  <si>
    <t>122</t>
  </si>
  <si>
    <t>771111011</t>
  </si>
  <si>
    <t>Příprava podkladu před provedením dlažby vysátí podlah</t>
  </si>
  <si>
    <t>812593926</t>
  </si>
  <si>
    <t>https://podminky.urs.cz/item/CS_URS_2024_01/771111011</t>
  </si>
  <si>
    <t>86,54+17,24++7,02+31,01 "místnost 13, 14, 18, 26</t>
  </si>
  <si>
    <t>123</t>
  </si>
  <si>
    <t>771121011</t>
  </si>
  <si>
    <t>Příprava podkladu před provedením dlažby nátěr penetrační na podlahu</t>
  </si>
  <si>
    <t>1598070090</t>
  </si>
  <si>
    <t>https://podminky.urs.cz/item/CS_URS_2024_01/771121011</t>
  </si>
  <si>
    <t>124</t>
  </si>
  <si>
    <t>771573810</t>
  </si>
  <si>
    <t>Demontáž podlah z dlaždic keramických lepených</t>
  </si>
  <si>
    <t>-1835614123</t>
  </si>
  <si>
    <t>https://podminky.urs.cz/item/CS_URS_2024_01/771573810</t>
  </si>
  <si>
    <t>156</t>
  </si>
  <si>
    <t>771574479</t>
  </si>
  <si>
    <t>Montáž podlah z dlaždic keramických lepených cementovým flexibilním lepidlem pro vysoké mechanické zatížení, tloušťky přes 10 mm přes 22 do 25 ks/m2</t>
  </si>
  <si>
    <t>910153469</t>
  </si>
  <si>
    <t>https://podminky.urs.cz/item/CS_URS_2024_01/771574479</t>
  </si>
  <si>
    <t>126</t>
  </si>
  <si>
    <t>59761406</t>
  </si>
  <si>
    <t>dlažba keramická slinutá protiskluzná do interiéru i exteriéru pro vysoké mechanické namáhání přes 22 do 25ks/m2</t>
  </si>
  <si>
    <t>CS ÚRS 2023 01</t>
  </si>
  <si>
    <t>367665962</t>
  </si>
  <si>
    <t>141,81*1,1 'Přepočtené koeficientem množství</t>
  </si>
  <si>
    <t>127</t>
  </si>
  <si>
    <t>771591112</t>
  </si>
  <si>
    <t>Izolace podlahy pod dlažbu nátěrem nebo stěrkou ve dvou vrstvách</t>
  </si>
  <si>
    <t>-239703907</t>
  </si>
  <si>
    <t>https://podminky.urs.cz/item/CS_URS_2024_01/771591112</t>
  </si>
  <si>
    <t>128</t>
  </si>
  <si>
    <t>771592011</t>
  </si>
  <si>
    <t>Čištění vnitřních ploch po položení dlažby podlah nebo schodišť chemickými prostředky</t>
  </si>
  <si>
    <t>1937089175</t>
  </si>
  <si>
    <t>https://podminky.urs.cz/item/CS_URS_2024_01/771592011</t>
  </si>
  <si>
    <t>129</t>
  </si>
  <si>
    <t>998771201</t>
  </si>
  <si>
    <t>Přesun hmot pro podlahy z dlaždic stanovený procentní sazbou (%) z ceny vodorovná dopravní vzdálenost do 50 m v objektech výšky do 6 m</t>
  </si>
  <si>
    <t>-253303600</t>
  </si>
  <si>
    <t>https://podminky.urs.cz/item/CS_URS_2024_01/998771201</t>
  </si>
  <si>
    <t>781</t>
  </si>
  <si>
    <t>Dokončovací práce - obklady</t>
  </si>
  <si>
    <t>130</t>
  </si>
  <si>
    <t>781111011</t>
  </si>
  <si>
    <t>Příprava podkladu před provedením obkladu oprášení (ometení) stěny</t>
  </si>
  <si>
    <t>-1481664593</t>
  </si>
  <si>
    <t>https://podminky.urs.cz/item/CS_URS_2024_01/781111011</t>
  </si>
  <si>
    <t>1,8*(4,3+3,28+3,15-0,9+6,05-1,2+0,4*4+2,97-0,8+3,38+0,4*3+4,05+6,57+1,4-0,9) "místnost 13</t>
  </si>
  <si>
    <t>1,8*(3,0*2+5,8*2+0,4*2-0,9-1,2)-1,8*0,9 "místnost 14</t>
  </si>
  <si>
    <t>1,8*(3,42*2+2,1*2+0,4*2-0,9) "místnost 18</t>
  </si>
  <si>
    <t>131</t>
  </si>
  <si>
    <t>781121011</t>
  </si>
  <si>
    <t>Příprava podkladu před provedením obkladu nátěr penetrační na stěnu</t>
  </si>
  <si>
    <t>1912590375</t>
  </si>
  <si>
    <t>https://podminky.urs.cz/item/CS_URS_2024_01/781121011</t>
  </si>
  <si>
    <t>132</t>
  </si>
  <si>
    <t>781131112</t>
  </si>
  <si>
    <t>Izolace stěny pod obklad izolace nátěrem nebo stěrkou ve dvou vrstvách</t>
  </si>
  <si>
    <t>1325925832</t>
  </si>
  <si>
    <t>https://podminky.urs.cz/item/CS_URS_2024_01/781131112</t>
  </si>
  <si>
    <t>133</t>
  </si>
  <si>
    <t>781-01</t>
  </si>
  <si>
    <t>Příslušenství k izolaci pod obklad</t>
  </si>
  <si>
    <t>1067998428</t>
  </si>
  <si>
    <t>134</t>
  </si>
  <si>
    <t>781473810</t>
  </si>
  <si>
    <t>Demontáž obkladů z dlaždic keramických lepených</t>
  </si>
  <si>
    <t>-657861787</t>
  </si>
  <si>
    <t>https://podminky.urs.cz/item/CS_URS_2024_01/781473810</t>
  </si>
  <si>
    <t>135</t>
  </si>
  <si>
    <t>781474115</t>
  </si>
  <si>
    <t>Montáž obkladů vnitřních stěn z dlaždic keramických lepených flexibilním lepidlem maloformátových hladkých přes 22 do 25 ks/m2</t>
  </si>
  <si>
    <t>318282812</t>
  </si>
  <si>
    <t>https://podminky.urs.cz/item/CS_URS_2024_01/781474115</t>
  </si>
  <si>
    <t>136</t>
  </si>
  <si>
    <t>59761714</t>
  </si>
  <si>
    <t>obklad keramický nemrazuvzdorný povrch hladký/matný tl do 10mm přes 22 do 25ks/m2</t>
  </si>
  <si>
    <t>1526577983</t>
  </si>
  <si>
    <t>108,882</t>
  </si>
  <si>
    <t>108,882*1,1 'Přepočtené koeficientem množství</t>
  </si>
  <si>
    <t>137</t>
  </si>
  <si>
    <t>781-02</t>
  </si>
  <si>
    <t>Příslušenství k montáži obkladů - průniky, lišty, atd.</t>
  </si>
  <si>
    <t>-385464581</t>
  </si>
  <si>
    <t>138</t>
  </si>
  <si>
    <t>781495211</t>
  </si>
  <si>
    <t>Čištění vnitřních ploch po provedení obkladu stěn chemickými prostředky</t>
  </si>
  <si>
    <t>379827179</t>
  </si>
  <si>
    <t>https://podminky.urs.cz/item/CS_URS_2024_01/781495211</t>
  </si>
  <si>
    <t>139</t>
  </si>
  <si>
    <t>998781201</t>
  </si>
  <si>
    <t>Přesun hmot pro obklady keramické stanovený procentní sazbou (%) z ceny vodorovná dopravní vzdálenost do 50 m v objektech výšky do 6 m</t>
  </si>
  <si>
    <t>-766238222</t>
  </si>
  <si>
    <t>https://podminky.urs.cz/item/CS_URS_2024_01/998781201</t>
  </si>
  <si>
    <t>784</t>
  </si>
  <si>
    <t>Dokončovací práce - malby a tapety</t>
  </si>
  <si>
    <t>144</t>
  </si>
  <si>
    <t>784-01</t>
  </si>
  <si>
    <t>Příplatek za použití latexové barvy</t>
  </si>
  <si>
    <t>2051124811</t>
  </si>
  <si>
    <t>1,5*(1,56*2+19,88*2)-1,5*(0,6+0,8*7+0,9*5+1,45) "místnost 26</t>
  </si>
  <si>
    <t>145</t>
  </si>
  <si>
    <t>784121001</t>
  </si>
  <si>
    <t>Oškrabání malby v místnostech výšky do 3,80 m</t>
  </si>
  <si>
    <t>-1246069965</t>
  </si>
  <si>
    <t>https://podminky.urs.cz/item/CS_URS_2024_01/784121001</t>
  </si>
  <si>
    <t>141,81+309,832 "strop + stěny</t>
  </si>
  <si>
    <t>146</t>
  </si>
  <si>
    <t>784181101</t>
  </si>
  <si>
    <t>Penetrace podkladu jednonásobná základní akrylátová bezbarvá v místnostech výšky do 3,80 m</t>
  </si>
  <si>
    <t>-1845792639</t>
  </si>
  <si>
    <t>https://podminky.urs.cz/item/CS_URS_2024_01/784181101</t>
  </si>
  <si>
    <t>141,81+200,95 "strop + stěny</t>
  </si>
  <si>
    <t>147</t>
  </si>
  <si>
    <t>784211101</t>
  </si>
  <si>
    <t>Malby z malířských směsí oděruvzdorných za mokra dvojnásobné, bílé za mokra oděruvzdorné výborně v místnostech výšky do 3,80 m</t>
  </si>
  <si>
    <t>-1955575139</t>
  </si>
  <si>
    <t>https://podminky.urs.cz/item/CS_URS_2024_01/784211101</t>
  </si>
  <si>
    <t>VRN</t>
  </si>
  <si>
    <t>Vedlejší rozpočtové náklady</t>
  </si>
  <si>
    <t>5</t>
  </si>
  <si>
    <t>VRN3</t>
  </si>
  <si>
    <t>Zařízení staveniště</t>
  </si>
  <si>
    <t>148</t>
  </si>
  <si>
    <t>030001000</t>
  </si>
  <si>
    <t>1024</t>
  </si>
  <si>
    <t>-861828752</t>
  </si>
  <si>
    <t>https://podminky.urs.cz/item/CS_URS_2024_01/030001000</t>
  </si>
  <si>
    <t>VRN4</t>
  </si>
  <si>
    <t>Inženýrská činnost</t>
  </si>
  <si>
    <t>149</t>
  </si>
  <si>
    <t>045203000</t>
  </si>
  <si>
    <t>Kompletační činnost</t>
  </si>
  <si>
    <t>-923100544</t>
  </si>
  <si>
    <t>https://podminky.urs.cz/item/CS_URS_2024_01/045203000</t>
  </si>
  <si>
    <t>150</t>
  </si>
  <si>
    <t>045303000</t>
  </si>
  <si>
    <t>Koordinační činnost</t>
  </si>
  <si>
    <t>-482476764</t>
  </si>
  <si>
    <t>https://podminky.urs.cz/item/CS_URS_2024_01/045303000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</si>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</sst>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7121251" TargetMode="External" /><Relationship Id="rId2" Type="http://schemas.openxmlformats.org/officeDocument/2006/relationships/hyperlink" Target="https://podminky.urs.cz/item/CS_URS_2024_01/317121351" TargetMode="External" /><Relationship Id="rId3" Type="http://schemas.openxmlformats.org/officeDocument/2006/relationships/hyperlink" Target="https://podminky.urs.cz/item/CS_URS_2024_01/611325412" TargetMode="External" /><Relationship Id="rId4" Type="http://schemas.openxmlformats.org/officeDocument/2006/relationships/hyperlink" Target="https://podminky.urs.cz/item/CS_URS_2024_01/612325412" TargetMode="External" /><Relationship Id="rId5" Type="http://schemas.openxmlformats.org/officeDocument/2006/relationships/hyperlink" Target="https://podminky.urs.cz/item/CS_URS_2024_01/611321131" TargetMode="External" /><Relationship Id="rId6" Type="http://schemas.openxmlformats.org/officeDocument/2006/relationships/hyperlink" Target="https://podminky.urs.cz/item/CS_URS_2024_01/612321131" TargetMode="External" /><Relationship Id="rId7" Type="http://schemas.openxmlformats.org/officeDocument/2006/relationships/hyperlink" Target="https://podminky.urs.cz/item/CS_URS_2024_01/632451251" TargetMode="External" /><Relationship Id="rId8" Type="http://schemas.openxmlformats.org/officeDocument/2006/relationships/hyperlink" Target="https://podminky.urs.cz/item/CS_URS_2024_01/632451254" TargetMode="External" /><Relationship Id="rId9" Type="http://schemas.openxmlformats.org/officeDocument/2006/relationships/hyperlink" Target="https://podminky.urs.cz/item/CS_URS_2024_01/632451293" TargetMode="External" /><Relationship Id="rId10" Type="http://schemas.openxmlformats.org/officeDocument/2006/relationships/hyperlink" Target="https://podminky.urs.cz/item/CS_URS_2024_01/634112126" TargetMode="External" /><Relationship Id="rId11" Type="http://schemas.openxmlformats.org/officeDocument/2006/relationships/hyperlink" Target="https://podminky.urs.cz/item/CS_URS_2024_01/632459124" TargetMode="External" /><Relationship Id="rId12" Type="http://schemas.openxmlformats.org/officeDocument/2006/relationships/hyperlink" Target="https://podminky.urs.cz/item/CS_URS_2024_01/631319211" TargetMode="External" /><Relationship Id="rId13" Type="http://schemas.openxmlformats.org/officeDocument/2006/relationships/hyperlink" Target="https://podminky.urs.cz/item/CS_URS_2024_01/642944121" TargetMode="External" /><Relationship Id="rId14" Type="http://schemas.openxmlformats.org/officeDocument/2006/relationships/hyperlink" Target="https://podminky.urs.cz/item/CS_URS_2024_01/949101112" TargetMode="External" /><Relationship Id="rId15" Type="http://schemas.openxmlformats.org/officeDocument/2006/relationships/hyperlink" Target="https://podminky.urs.cz/item/CS_URS_2024_01/952901111" TargetMode="External" /><Relationship Id="rId16" Type="http://schemas.openxmlformats.org/officeDocument/2006/relationships/hyperlink" Target="https://podminky.urs.cz/item/CS_URS_2024_01/962031132" TargetMode="External" /><Relationship Id="rId17" Type="http://schemas.openxmlformats.org/officeDocument/2006/relationships/hyperlink" Target="https://podminky.urs.cz/item/CS_URS_2024_01/965042141" TargetMode="External" /><Relationship Id="rId18" Type="http://schemas.openxmlformats.org/officeDocument/2006/relationships/hyperlink" Target="https://podminky.urs.cz/item/CS_URS_2024_01/971033431" TargetMode="External" /><Relationship Id="rId19" Type="http://schemas.openxmlformats.org/officeDocument/2006/relationships/hyperlink" Target="https://podminky.urs.cz/item/CS_URS_2024_01/971033521" TargetMode="External" /><Relationship Id="rId20" Type="http://schemas.openxmlformats.org/officeDocument/2006/relationships/hyperlink" Target="https://podminky.urs.cz/item/CS_URS_2024_01/971033531" TargetMode="External" /><Relationship Id="rId21" Type="http://schemas.openxmlformats.org/officeDocument/2006/relationships/hyperlink" Target="https://podminky.urs.cz/item/CS_URS_2024_01/971033561" TargetMode="External" /><Relationship Id="rId22" Type="http://schemas.openxmlformats.org/officeDocument/2006/relationships/hyperlink" Target="https://podminky.urs.cz/item/CS_URS_2024_01/971033621" TargetMode="External" /><Relationship Id="rId23" Type="http://schemas.openxmlformats.org/officeDocument/2006/relationships/hyperlink" Target="https://podminky.urs.cz/item/CS_URS_2024_01/971033631" TargetMode="External" /><Relationship Id="rId24" Type="http://schemas.openxmlformats.org/officeDocument/2006/relationships/hyperlink" Target="https://podminky.urs.cz/item/CS_URS_2024_01/971033651" TargetMode="External" /><Relationship Id="rId25" Type="http://schemas.openxmlformats.org/officeDocument/2006/relationships/hyperlink" Target="https://podminky.urs.cz/item/CS_URS_2024_01/997013211" TargetMode="External" /><Relationship Id="rId26" Type="http://schemas.openxmlformats.org/officeDocument/2006/relationships/hyperlink" Target="https://podminky.urs.cz/item/CS_URS_2024_01/997013219" TargetMode="External" /><Relationship Id="rId27" Type="http://schemas.openxmlformats.org/officeDocument/2006/relationships/hyperlink" Target="https://podminky.urs.cz/item/CS_URS_2024_01/997013501" TargetMode="External" /><Relationship Id="rId28" Type="http://schemas.openxmlformats.org/officeDocument/2006/relationships/hyperlink" Target="https://podminky.urs.cz/item/CS_URS_2024_01/997013509" TargetMode="External" /><Relationship Id="rId29" Type="http://schemas.openxmlformats.org/officeDocument/2006/relationships/hyperlink" Target="https://podminky.urs.cz/item/CS_URS_2024_01/997013631" TargetMode="External" /><Relationship Id="rId30" Type="http://schemas.openxmlformats.org/officeDocument/2006/relationships/hyperlink" Target="https://podminky.urs.cz/item/CS_URS_2024_01/998018001" TargetMode="External" /><Relationship Id="rId31" Type="http://schemas.openxmlformats.org/officeDocument/2006/relationships/hyperlink" Target="https://podminky.urs.cz/item/CS_URS_2024_01/998711201" TargetMode="External" /><Relationship Id="rId32" Type="http://schemas.openxmlformats.org/officeDocument/2006/relationships/hyperlink" Target="https://podminky.urs.cz/item/CS_URS_2024_01/763131722" TargetMode="External" /><Relationship Id="rId33" Type="http://schemas.openxmlformats.org/officeDocument/2006/relationships/hyperlink" Target="https://podminky.urs.cz/item/CS_URS_2024_01/742111101" TargetMode="External" /><Relationship Id="rId34" Type="http://schemas.openxmlformats.org/officeDocument/2006/relationships/hyperlink" Target="https://podminky.urs.cz/item/CS_URS_2024_01/998763200" TargetMode="External" /><Relationship Id="rId35" Type="http://schemas.openxmlformats.org/officeDocument/2006/relationships/hyperlink" Target="https://podminky.urs.cz/item/CS_URS_2024_01/766691914" TargetMode="External" /><Relationship Id="rId36" Type="http://schemas.openxmlformats.org/officeDocument/2006/relationships/hyperlink" Target="https://podminky.urs.cz/item/CS_URS_2024_01/766695212" TargetMode="External" /><Relationship Id="rId37" Type="http://schemas.openxmlformats.org/officeDocument/2006/relationships/hyperlink" Target="https://podminky.urs.cz/item/CS_URS_2024_01/998766201" TargetMode="External" /><Relationship Id="rId38" Type="http://schemas.openxmlformats.org/officeDocument/2006/relationships/hyperlink" Target="https://podminky.urs.cz/item/CS_URS_2024_01/767641800" TargetMode="External" /><Relationship Id="rId39" Type="http://schemas.openxmlformats.org/officeDocument/2006/relationships/hyperlink" Target="https://podminky.urs.cz/item/CS_URS_2024_01/998767201" TargetMode="External" /><Relationship Id="rId40" Type="http://schemas.openxmlformats.org/officeDocument/2006/relationships/hyperlink" Target="https://podminky.urs.cz/item/CS_URS_2024_01/771111011" TargetMode="External" /><Relationship Id="rId41" Type="http://schemas.openxmlformats.org/officeDocument/2006/relationships/hyperlink" Target="https://podminky.urs.cz/item/CS_URS_2024_01/771121011" TargetMode="External" /><Relationship Id="rId42" Type="http://schemas.openxmlformats.org/officeDocument/2006/relationships/hyperlink" Target="https://podminky.urs.cz/item/CS_URS_2024_01/771573810" TargetMode="External" /><Relationship Id="rId43" Type="http://schemas.openxmlformats.org/officeDocument/2006/relationships/hyperlink" Target="https://podminky.urs.cz/item/CS_URS_2024_01/771574479" TargetMode="External" /><Relationship Id="rId44" Type="http://schemas.openxmlformats.org/officeDocument/2006/relationships/hyperlink" Target="https://podminky.urs.cz/item/CS_URS_2024_01/771591112" TargetMode="External" /><Relationship Id="rId45" Type="http://schemas.openxmlformats.org/officeDocument/2006/relationships/hyperlink" Target="https://podminky.urs.cz/item/CS_URS_2024_01/771592011" TargetMode="External" /><Relationship Id="rId46" Type="http://schemas.openxmlformats.org/officeDocument/2006/relationships/hyperlink" Target="https://podminky.urs.cz/item/CS_URS_2024_01/998771201" TargetMode="External" /><Relationship Id="rId47" Type="http://schemas.openxmlformats.org/officeDocument/2006/relationships/hyperlink" Target="https://podminky.urs.cz/item/CS_URS_2024_01/781111011" TargetMode="External" /><Relationship Id="rId48" Type="http://schemas.openxmlformats.org/officeDocument/2006/relationships/hyperlink" Target="https://podminky.urs.cz/item/CS_URS_2024_01/781121011" TargetMode="External" /><Relationship Id="rId49" Type="http://schemas.openxmlformats.org/officeDocument/2006/relationships/hyperlink" Target="https://podminky.urs.cz/item/CS_URS_2024_01/781131112" TargetMode="External" /><Relationship Id="rId50" Type="http://schemas.openxmlformats.org/officeDocument/2006/relationships/hyperlink" Target="https://podminky.urs.cz/item/CS_URS_2024_01/781473810" TargetMode="External" /><Relationship Id="rId51" Type="http://schemas.openxmlformats.org/officeDocument/2006/relationships/hyperlink" Target="https://podminky.urs.cz/item/CS_URS_2024_01/781474115" TargetMode="External" /><Relationship Id="rId52" Type="http://schemas.openxmlformats.org/officeDocument/2006/relationships/hyperlink" Target="https://podminky.urs.cz/item/CS_URS_2024_01/781495211" TargetMode="External" /><Relationship Id="rId53" Type="http://schemas.openxmlformats.org/officeDocument/2006/relationships/hyperlink" Target="https://podminky.urs.cz/item/CS_URS_2024_01/998781201" TargetMode="External" /><Relationship Id="rId54" Type="http://schemas.openxmlformats.org/officeDocument/2006/relationships/hyperlink" Target="https://podminky.urs.cz/item/CS_URS_2024_01/784121001" TargetMode="External" /><Relationship Id="rId55" Type="http://schemas.openxmlformats.org/officeDocument/2006/relationships/hyperlink" Target="https://podminky.urs.cz/item/CS_URS_2024_01/784181101" TargetMode="External" /><Relationship Id="rId56" Type="http://schemas.openxmlformats.org/officeDocument/2006/relationships/hyperlink" Target="https://podminky.urs.cz/item/CS_URS_2024_01/784211101" TargetMode="External" /><Relationship Id="rId57" Type="http://schemas.openxmlformats.org/officeDocument/2006/relationships/hyperlink" Target="https://podminky.urs.cz/item/CS_URS_2024_01/030001000" TargetMode="External" /><Relationship Id="rId58" Type="http://schemas.openxmlformats.org/officeDocument/2006/relationships/hyperlink" Target="https://podminky.urs.cz/item/CS_URS_2024_01/045203000" TargetMode="External" /><Relationship Id="rId59" Type="http://schemas.openxmlformats.org/officeDocument/2006/relationships/hyperlink" Target="https://podminky.urs.cz/item/CS_URS_2024_01/045303000" TargetMode="External" /><Relationship Id="rId6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32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38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40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41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42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43</v>
      </c>
      <c r="E29" s="50"/>
      <c r="F29" s="35" t="s">
        <v>44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45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46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47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48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52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2023-035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a modernizace kuchyně stravovacího zařízení SUPŠSK Hořice včetně vybavení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Hořice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17. 7. 2023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Střední uměleckoprůmyslová škola sochařská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Ing. David Pour</v>
      </c>
      <c r="AN49" s="67"/>
      <c r="AO49" s="67"/>
      <c r="AP49" s="67"/>
      <c r="AQ49" s="43"/>
      <c r="AR49" s="47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>Ing. Ladislav Kopecký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7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72</v>
      </c>
      <c r="BT54" s="112" t="s">
        <v>73</v>
      </c>
      <c r="BU54" s="113" t="s">
        <v>74</v>
      </c>
      <c r="BV54" s="112" t="s">
        <v>75</v>
      </c>
      <c r="BW54" s="112" t="s">
        <v>5</v>
      </c>
      <c r="BX54" s="112" t="s">
        <v>76</v>
      </c>
      <c r="CL54" s="112" t="s">
        <v>19</v>
      </c>
    </row>
    <row r="55" s="7" customFormat="1" ht="37.5" customHeight="1">
      <c r="A55" s="114" t="s">
        <v>77</v>
      </c>
      <c r="B55" s="115"/>
      <c r="C55" s="116"/>
      <c r="D55" s="117" t="s">
        <v>78</v>
      </c>
      <c r="E55" s="117"/>
      <c r="F55" s="117"/>
      <c r="G55" s="117"/>
      <c r="H55" s="117"/>
      <c r="I55" s="118"/>
      <c r="J55" s="117" t="s">
        <v>17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'SO-01 - Rekonstrukce a mo...'!J30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'SO-01 - Rekonstrukce a mo...'!P103</f>
        <v>0</v>
      </c>
      <c r="AV55" s="123">
        <f>'SO-01 - Rekonstrukce a mo...'!J33</f>
        <v>0</v>
      </c>
      <c r="AW55" s="123">
        <f>'SO-01 - Rekonstrukce a mo...'!J34</f>
        <v>0</v>
      </c>
      <c r="AX55" s="123">
        <f>'SO-01 - Rekonstrukce a mo...'!J35</f>
        <v>0</v>
      </c>
      <c r="AY55" s="123">
        <f>'SO-01 - Rekonstrukce a mo...'!J36</f>
        <v>0</v>
      </c>
      <c r="AZ55" s="123">
        <f>'SO-01 - Rekonstrukce a mo...'!F33</f>
        <v>0</v>
      </c>
      <c r="BA55" s="123">
        <f>'SO-01 - Rekonstrukce a mo...'!F34</f>
        <v>0</v>
      </c>
      <c r="BB55" s="123">
        <f>'SO-01 - Rekonstrukce a mo...'!F35</f>
        <v>0</v>
      </c>
      <c r="BC55" s="123">
        <f>'SO-01 - Rekonstrukce a mo...'!F36</f>
        <v>0</v>
      </c>
      <c r="BD55" s="125">
        <f>'SO-01 - Rekonstrukce a mo...'!F37</f>
        <v>0</v>
      </c>
      <c r="BE55" s="7"/>
      <c r="BT55" s="126" t="s">
        <v>80</v>
      </c>
      <c r="BV55" s="126" t="s">
        <v>75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QdDGA97BL5lQiUzK9OaiVa2RsbgdbnW77d1GPoPyY7IK3If/alqvenzQIvpThLdtxbAQp/LmgthbmU4hWgO33A==" hashValue="ISKhTeOeCAjc2IMGpY/lY6NLCv2mrFf+OVH5lFdoAwoJz2qqnyRgXlrCUXSh7/oeS+fSjTPtuZfsRt38XM7BHw==" algorithmName="SHA-512" password="C7D1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-01 - Rekonstrukce a m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82</v>
      </c>
    </row>
    <row r="4" s="1" customFormat="1" ht="24.96" customHeight="1">
      <c r="B4" s="23"/>
      <c r="D4" s="129" t="s">
        <v>83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1" t="s">
        <v>16</v>
      </c>
      <c r="L6" s="23"/>
    </row>
    <row r="7" s="1" customFormat="1" ht="16.5" customHeight="1">
      <c r="B7" s="23"/>
      <c r="E7" s="132" t="str">
        <f>'Rekapitulace stavby'!K6</f>
        <v>Rekonstrukce a modernizace kuchyně stravovacího zařízení SUPŠSK Hořice včetně vybavení</v>
      </c>
      <c r="F7" s="131"/>
      <c r="G7" s="131"/>
      <c r="H7" s="131"/>
      <c r="L7" s="23"/>
    </row>
    <row r="8" s="2" customFormat="1" ht="12" customHeight="1">
      <c r="A8" s="41"/>
      <c r="B8" s="47"/>
      <c r="C8" s="41"/>
      <c r="D8" s="131" t="s">
        <v>84</v>
      </c>
      <c r="E8" s="41"/>
      <c r="F8" s="41"/>
      <c r="G8" s="41"/>
      <c r="H8" s="41"/>
      <c r="I8" s="41"/>
      <c r="J8" s="41"/>
      <c r="K8" s="41"/>
      <c r="L8" s="133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30" customHeight="1">
      <c r="A9" s="41"/>
      <c r="B9" s="47"/>
      <c r="C9" s="41"/>
      <c r="D9" s="41"/>
      <c r="E9" s="134" t="s">
        <v>85</v>
      </c>
      <c r="F9" s="41"/>
      <c r="G9" s="41"/>
      <c r="H9" s="41"/>
      <c r="I9" s="41"/>
      <c r="J9" s="41"/>
      <c r="K9" s="41"/>
      <c r="L9" s="133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3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1" t="s">
        <v>18</v>
      </c>
      <c r="E11" s="41"/>
      <c r="F11" s="135" t="s">
        <v>19</v>
      </c>
      <c r="G11" s="41"/>
      <c r="H11" s="41"/>
      <c r="I11" s="131" t="s">
        <v>20</v>
      </c>
      <c r="J11" s="135" t="s">
        <v>19</v>
      </c>
      <c r="K11" s="41"/>
      <c r="L11" s="133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1" t="s">
        <v>21</v>
      </c>
      <c r="E12" s="41"/>
      <c r="F12" s="135" t="s">
        <v>22</v>
      </c>
      <c r="G12" s="41"/>
      <c r="H12" s="41"/>
      <c r="I12" s="131" t="s">
        <v>23</v>
      </c>
      <c r="J12" s="136" t="str">
        <f>'Rekapitulace stavby'!AN8</f>
        <v>17. 7. 2023</v>
      </c>
      <c r="K12" s="41"/>
      <c r="L12" s="133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3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1" t="s">
        <v>25</v>
      </c>
      <c r="E14" s="41"/>
      <c r="F14" s="41"/>
      <c r="G14" s="41"/>
      <c r="H14" s="41"/>
      <c r="I14" s="131" t="s">
        <v>26</v>
      </c>
      <c r="J14" s="135" t="s">
        <v>19</v>
      </c>
      <c r="K14" s="41"/>
      <c r="L14" s="133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5" t="s">
        <v>27</v>
      </c>
      <c r="F15" s="41"/>
      <c r="G15" s="41"/>
      <c r="H15" s="41"/>
      <c r="I15" s="131" t="s">
        <v>28</v>
      </c>
      <c r="J15" s="135" t="s">
        <v>19</v>
      </c>
      <c r="K15" s="41"/>
      <c r="L15" s="133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3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1" t="s">
        <v>29</v>
      </c>
      <c r="E17" s="41"/>
      <c r="F17" s="41"/>
      <c r="G17" s="41"/>
      <c r="H17" s="41"/>
      <c r="I17" s="131" t="s">
        <v>26</v>
      </c>
      <c r="J17" s="36" t="str">
        <f>'Rekapitulace stavby'!AN13</f>
        <v>Vyplň údaj</v>
      </c>
      <c r="K17" s="41"/>
      <c r="L17" s="133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5"/>
      <c r="G18" s="135"/>
      <c r="H18" s="135"/>
      <c r="I18" s="131" t="s">
        <v>28</v>
      </c>
      <c r="J18" s="36" t="str">
        <f>'Rekapitulace stavby'!AN14</f>
        <v>Vyplň údaj</v>
      </c>
      <c r="K18" s="41"/>
      <c r="L18" s="133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3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1" t="s">
        <v>31</v>
      </c>
      <c r="E20" s="41"/>
      <c r="F20" s="41"/>
      <c r="G20" s="41"/>
      <c r="H20" s="41"/>
      <c r="I20" s="131" t="s">
        <v>26</v>
      </c>
      <c r="J20" s="135" t="s">
        <v>32</v>
      </c>
      <c r="K20" s="41"/>
      <c r="L20" s="133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5" t="s">
        <v>33</v>
      </c>
      <c r="F21" s="41"/>
      <c r="G21" s="41"/>
      <c r="H21" s="41"/>
      <c r="I21" s="131" t="s">
        <v>28</v>
      </c>
      <c r="J21" s="135" t="s">
        <v>19</v>
      </c>
      <c r="K21" s="41"/>
      <c r="L21" s="133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3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1" t="s">
        <v>35</v>
      </c>
      <c r="E23" s="41"/>
      <c r="F23" s="41"/>
      <c r="G23" s="41"/>
      <c r="H23" s="41"/>
      <c r="I23" s="131" t="s">
        <v>26</v>
      </c>
      <c r="J23" s="135" t="s">
        <v>19</v>
      </c>
      <c r="K23" s="41"/>
      <c r="L23" s="133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5" t="s">
        <v>36</v>
      </c>
      <c r="F24" s="41"/>
      <c r="G24" s="41"/>
      <c r="H24" s="41"/>
      <c r="I24" s="131" t="s">
        <v>28</v>
      </c>
      <c r="J24" s="135" t="s">
        <v>19</v>
      </c>
      <c r="K24" s="41"/>
      <c r="L24" s="133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3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1" t="s">
        <v>37</v>
      </c>
      <c r="E26" s="41"/>
      <c r="F26" s="41"/>
      <c r="G26" s="41"/>
      <c r="H26" s="41"/>
      <c r="I26" s="41"/>
      <c r="J26" s="41"/>
      <c r="K26" s="41"/>
      <c r="L26" s="133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3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3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2" t="s">
        <v>39</v>
      </c>
      <c r="E30" s="41"/>
      <c r="F30" s="41"/>
      <c r="G30" s="41"/>
      <c r="H30" s="41"/>
      <c r="I30" s="41"/>
      <c r="J30" s="143">
        <f>ROUND(J103, 2)</f>
        <v>0</v>
      </c>
      <c r="K30" s="41"/>
      <c r="L30" s="133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1"/>
      <c r="E31" s="141"/>
      <c r="F31" s="141"/>
      <c r="G31" s="141"/>
      <c r="H31" s="141"/>
      <c r="I31" s="141"/>
      <c r="J31" s="141"/>
      <c r="K31" s="141"/>
      <c r="L31" s="133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4" t="s">
        <v>41</v>
      </c>
      <c r="G32" s="41"/>
      <c r="H32" s="41"/>
      <c r="I32" s="144" t="s">
        <v>40</v>
      </c>
      <c r="J32" s="144" t="s">
        <v>42</v>
      </c>
      <c r="K32" s="41"/>
      <c r="L32" s="133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5" t="s">
        <v>43</v>
      </c>
      <c r="E33" s="131" t="s">
        <v>44</v>
      </c>
      <c r="F33" s="146">
        <f>ROUND((SUM(BE103:BE410)),  2)</f>
        <v>0</v>
      </c>
      <c r="G33" s="41"/>
      <c r="H33" s="41"/>
      <c r="I33" s="147">
        <v>0.20999999999999999</v>
      </c>
      <c r="J33" s="146">
        <f>ROUND(((SUM(BE103:BE410))*I33),  2)</f>
        <v>0</v>
      </c>
      <c r="K33" s="41"/>
      <c r="L33" s="133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1" t="s">
        <v>45</v>
      </c>
      <c r="F34" s="146">
        <f>ROUND((SUM(BF103:BF410)),  2)</f>
        <v>0</v>
      </c>
      <c r="G34" s="41"/>
      <c r="H34" s="41"/>
      <c r="I34" s="147">
        <v>0.12</v>
      </c>
      <c r="J34" s="146">
        <f>ROUND(((SUM(BF103:BF410))*I34),  2)</f>
        <v>0</v>
      </c>
      <c r="K34" s="41"/>
      <c r="L34" s="133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46</v>
      </c>
      <c r="F35" s="146">
        <f>ROUND((SUM(BG103:BG410)),  2)</f>
        <v>0</v>
      </c>
      <c r="G35" s="41"/>
      <c r="H35" s="41"/>
      <c r="I35" s="147">
        <v>0.20999999999999999</v>
      </c>
      <c r="J35" s="146">
        <f>0</f>
        <v>0</v>
      </c>
      <c r="K35" s="41"/>
      <c r="L35" s="133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1" t="s">
        <v>47</v>
      </c>
      <c r="F36" s="146">
        <f>ROUND((SUM(BH103:BH410)),  2)</f>
        <v>0</v>
      </c>
      <c r="G36" s="41"/>
      <c r="H36" s="41"/>
      <c r="I36" s="147">
        <v>0.12</v>
      </c>
      <c r="J36" s="146">
        <f>0</f>
        <v>0</v>
      </c>
      <c r="K36" s="41"/>
      <c r="L36" s="133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1" t="s">
        <v>48</v>
      </c>
      <c r="F37" s="146">
        <f>ROUND((SUM(BI103:BI410)),  2)</f>
        <v>0</v>
      </c>
      <c r="G37" s="41"/>
      <c r="H37" s="41"/>
      <c r="I37" s="147">
        <v>0</v>
      </c>
      <c r="J37" s="146">
        <f>0</f>
        <v>0</v>
      </c>
      <c r="K37" s="41"/>
      <c r="L37" s="133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3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86</v>
      </c>
      <c r="D45" s="43"/>
      <c r="E45" s="43"/>
      <c r="F45" s="43"/>
      <c r="G45" s="43"/>
      <c r="H45" s="43"/>
      <c r="I45" s="43"/>
      <c r="J45" s="43"/>
      <c r="K45" s="43"/>
      <c r="L45" s="133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3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3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59" t="str">
        <f>E7</f>
        <v>Rekonstrukce a modernizace kuchyně stravovacího zařízení SUPŠSK Hořice včetně vybavení</v>
      </c>
      <c r="F48" s="35"/>
      <c r="G48" s="35"/>
      <c r="H48" s="35"/>
      <c r="I48" s="43"/>
      <c r="J48" s="43"/>
      <c r="K48" s="43"/>
      <c r="L48" s="133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84</v>
      </c>
      <c r="D49" s="43"/>
      <c r="E49" s="43"/>
      <c r="F49" s="43"/>
      <c r="G49" s="43"/>
      <c r="H49" s="43"/>
      <c r="I49" s="43"/>
      <c r="J49" s="43"/>
      <c r="K49" s="43"/>
      <c r="L49" s="133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30" customHeight="1">
      <c r="A50" s="41"/>
      <c r="B50" s="42"/>
      <c r="C50" s="43"/>
      <c r="D50" s="43"/>
      <c r="E50" s="72" t="str">
        <f>E9</f>
        <v>SO-01 - Rekonstrukce a modernizace kuchyně stravovacího zařízení SUPŠSK Hořice včetně vybavení</v>
      </c>
      <c r="F50" s="43"/>
      <c r="G50" s="43"/>
      <c r="H50" s="43"/>
      <c r="I50" s="43"/>
      <c r="J50" s="43"/>
      <c r="K50" s="43"/>
      <c r="L50" s="133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3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Hořice</v>
      </c>
      <c r="G52" s="43"/>
      <c r="H52" s="43"/>
      <c r="I52" s="35" t="s">
        <v>23</v>
      </c>
      <c r="J52" s="75" t="str">
        <f>IF(J12="","",J12)</f>
        <v>17. 7. 2023</v>
      </c>
      <c r="K52" s="43"/>
      <c r="L52" s="133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3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Střední uměleckoprůmyslová škola sochařská</v>
      </c>
      <c r="G54" s="43"/>
      <c r="H54" s="43"/>
      <c r="I54" s="35" t="s">
        <v>31</v>
      </c>
      <c r="J54" s="39" t="str">
        <f>E21</f>
        <v>Ing. David Pour</v>
      </c>
      <c r="K54" s="43"/>
      <c r="L54" s="133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>Ing. Ladislav Kopecký</v>
      </c>
      <c r="K55" s="43"/>
      <c r="L55" s="133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3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0" t="s">
        <v>87</v>
      </c>
      <c r="D57" s="161"/>
      <c r="E57" s="161"/>
      <c r="F57" s="161"/>
      <c r="G57" s="161"/>
      <c r="H57" s="161"/>
      <c r="I57" s="161"/>
      <c r="J57" s="162" t="s">
        <v>88</v>
      </c>
      <c r="K57" s="161"/>
      <c r="L57" s="133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3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3" t="s">
        <v>71</v>
      </c>
      <c r="D59" s="43"/>
      <c r="E59" s="43"/>
      <c r="F59" s="43"/>
      <c r="G59" s="43"/>
      <c r="H59" s="43"/>
      <c r="I59" s="43"/>
      <c r="J59" s="105">
        <f>J103</f>
        <v>0</v>
      </c>
      <c r="K59" s="43"/>
      <c r="L59" s="133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89</v>
      </c>
    </row>
    <row r="60" s="9" customFormat="1" ht="24.96" customHeight="1">
      <c r="A60" s="9"/>
      <c r="B60" s="164"/>
      <c r="C60" s="165"/>
      <c r="D60" s="166" t="s">
        <v>90</v>
      </c>
      <c r="E60" s="167"/>
      <c r="F60" s="167"/>
      <c r="G60" s="167"/>
      <c r="H60" s="167"/>
      <c r="I60" s="167"/>
      <c r="J60" s="168">
        <f>J104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91</v>
      </c>
      <c r="E61" s="173"/>
      <c r="F61" s="173"/>
      <c r="G61" s="173"/>
      <c r="H61" s="173"/>
      <c r="I61" s="173"/>
      <c r="J61" s="174">
        <f>J105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92</v>
      </c>
      <c r="E62" s="173"/>
      <c r="F62" s="173"/>
      <c r="G62" s="173"/>
      <c r="H62" s="173"/>
      <c r="I62" s="173"/>
      <c r="J62" s="174">
        <f>J118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0"/>
      <c r="C63" s="171"/>
      <c r="D63" s="172" t="s">
        <v>93</v>
      </c>
      <c r="E63" s="173"/>
      <c r="F63" s="173"/>
      <c r="G63" s="173"/>
      <c r="H63" s="173"/>
      <c r="I63" s="173"/>
      <c r="J63" s="174">
        <f>J119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0"/>
      <c r="C64" s="171"/>
      <c r="D64" s="172" t="s">
        <v>94</v>
      </c>
      <c r="E64" s="173"/>
      <c r="F64" s="173"/>
      <c r="G64" s="173"/>
      <c r="H64" s="173"/>
      <c r="I64" s="173"/>
      <c r="J64" s="174">
        <f>J150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0"/>
      <c r="C65" s="171"/>
      <c r="D65" s="172" t="s">
        <v>95</v>
      </c>
      <c r="E65" s="173"/>
      <c r="F65" s="173"/>
      <c r="G65" s="173"/>
      <c r="H65" s="173"/>
      <c r="I65" s="173"/>
      <c r="J65" s="174">
        <f>J174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96</v>
      </c>
      <c r="E66" s="173"/>
      <c r="F66" s="173"/>
      <c r="G66" s="173"/>
      <c r="H66" s="173"/>
      <c r="I66" s="173"/>
      <c r="J66" s="174">
        <f>J178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97</v>
      </c>
      <c r="E67" s="173"/>
      <c r="F67" s="173"/>
      <c r="G67" s="173"/>
      <c r="H67" s="173"/>
      <c r="I67" s="173"/>
      <c r="J67" s="174">
        <f>J238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98</v>
      </c>
      <c r="E68" s="173"/>
      <c r="F68" s="173"/>
      <c r="G68" s="173"/>
      <c r="H68" s="173"/>
      <c r="I68" s="173"/>
      <c r="J68" s="174">
        <f>J251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4"/>
      <c r="C69" s="165"/>
      <c r="D69" s="166" t="s">
        <v>99</v>
      </c>
      <c r="E69" s="167"/>
      <c r="F69" s="167"/>
      <c r="G69" s="167"/>
      <c r="H69" s="167"/>
      <c r="I69" s="167"/>
      <c r="J69" s="168">
        <f>J254</f>
        <v>0</v>
      </c>
      <c r="K69" s="165"/>
      <c r="L69" s="1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0"/>
      <c r="C70" s="171"/>
      <c r="D70" s="172" t="s">
        <v>100</v>
      </c>
      <c r="E70" s="173"/>
      <c r="F70" s="173"/>
      <c r="G70" s="173"/>
      <c r="H70" s="173"/>
      <c r="I70" s="173"/>
      <c r="J70" s="174">
        <f>J255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101</v>
      </c>
      <c r="E71" s="173"/>
      <c r="F71" s="173"/>
      <c r="G71" s="173"/>
      <c r="H71" s="173"/>
      <c r="I71" s="173"/>
      <c r="J71" s="174">
        <f>J263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102</v>
      </c>
      <c r="E72" s="173"/>
      <c r="F72" s="173"/>
      <c r="G72" s="173"/>
      <c r="H72" s="173"/>
      <c r="I72" s="173"/>
      <c r="J72" s="174">
        <f>J265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103</v>
      </c>
      <c r="E73" s="173"/>
      <c r="F73" s="173"/>
      <c r="G73" s="173"/>
      <c r="H73" s="173"/>
      <c r="I73" s="173"/>
      <c r="J73" s="174">
        <f>J267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104</v>
      </c>
      <c r="E74" s="173"/>
      <c r="F74" s="173"/>
      <c r="G74" s="173"/>
      <c r="H74" s="173"/>
      <c r="I74" s="173"/>
      <c r="J74" s="174">
        <f>J269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105</v>
      </c>
      <c r="E75" s="173"/>
      <c r="F75" s="173"/>
      <c r="G75" s="173"/>
      <c r="H75" s="173"/>
      <c r="I75" s="173"/>
      <c r="J75" s="174">
        <f>J271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106</v>
      </c>
      <c r="E76" s="173"/>
      <c r="F76" s="173"/>
      <c r="G76" s="173"/>
      <c r="H76" s="173"/>
      <c r="I76" s="173"/>
      <c r="J76" s="174">
        <f>J281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0"/>
      <c r="C77" s="171"/>
      <c r="D77" s="172" t="s">
        <v>107</v>
      </c>
      <c r="E77" s="173"/>
      <c r="F77" s="173"/>
      <c r="G77" s="173"/>
      <c r="H77" s="173"/>
      <c r="I77" s="173"/>
      <c r="J77" s="174">
        <f>J300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0"/>
      <c r="C78" s="171"/>
      <c r="D78" s="172" t="s">
        <v>108</v>
      </c>
      <c r="E78" s="173"/>
      <c r="F78" s="173"/>
      <c r="G78" s="173"/>
      <c r="H78" s="173"/>
      <c r="I78" s="173"/>
      <c r="J78" s="174">
        <f>J313</f>
        <v>0</v>
      </c>
      <c r="K78" s="171"/>
      <c r="L78" s="17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0"/>
      <c r="C79" s="171"/>
      <c r="D79" s="172" t="s">
        <v>109</v>
      </c>
      <c r="E79" s="173"/>
      <c r="F79" s="173"/>
      <c r="G79" s="173"/>
      <c r="H79" s="173"/>
      <c r="I79" s="173"/>
      <c r="J79" s="174">
        <f>J337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0"/>
      <c r="C80" s="171"/>
      <c r="D80" s="172" t="s">
        <v>110</v>
      </c>
      <c r="E80" s="173"/>
      <c r="F80" s="173"/>
      <c r="G80" s="173"/>
      <c r="H80" s="173"/>
      <c r="I80" s="173"/>
      <c r="J80" s="174">
        <f>J389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64"/>
      <c r="C81" s="165"/>
      <c r="D81" s="166" t="s">
        <v>111</v>
      </c>
      <c r="E81" s="167"/>
      <c r="F81" s="167"/>
      <c r="G81" s="167"/>
      <c r="H81" s="167"/>
      <c r="I81" s="167"/>
      <c r="J81" s="168">
        <f>J402</f>
        <v>0</v>
      </c>
      <c r="K81" s="165"/>
      <c r="L81" s="16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70"/>
      <c r="C82" s="171"/>
      <c r="D82" s="172" t="s">
        <v>112</v>
      </c>
      <c r="E82" s="173"/>
      <c r="F82" s="173"/>
      <c r="G82" s="173"/>
      <c r="H82" s="173"/>
      <c r="I82" s="173"/>
      <c r="J82" s="174">
        <f>J403</f>
        <v>0</v>
      </c>
      <c r="K82" s="171"/>
      <c r="L82" s="17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0"/>
      <c r="C83" s="171"/>
      <c r="D83" s="172" t="s">
        <v>113</v>
      </c>
      <c r="E83" s="173"/>
      <c r="F83" s="173"/>
      <c r="G83" s="173"/>
      <c r="H83" s="173"/>
      <c r="I83" s="173"/>
      <c r="J83" s="174">
        <f>J406</f>
        <v>0</v>
      </c>
      <c r="K83" s="171"/>
      <c r="L83" s="17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3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62"/>
      <c r="C85" s="63"/>
      <c r="D85" s="63"/>
      <c r="E85" s="63"/>
      <c r="F85" s="63"/>
      <c r="G85" s="63"/>
      <c r="H85" s="63"/>
      <c r="I85" s="63"/>
      <c r="J85" s="63"/>
      <c r="K85" s="63"/>
      <c r="L85" s="133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9" s="2" customFormat="1" ht="6.96" customHeight="1">
      <c r="A89" s="41"/>
      <c r="B89" s="64"/>
      <c r="C89" s="65"/>
      <c r="D89" s="65"/>
      <c r="E89" s="65"/>
      <c r="F89" s="65"/>
      <c r="G89" s="65"/>
      <c r="H89" s="65"/>
      <c r="I89" s="65"/>
      <c r="J89" s="65"/>
      <c r="K89" s="65"/>
      <c r="L89" s="133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24.96" customHeight="1">
      <c r="A90" s="41"/>
      <c r="B90" s="42"/>
      <c r="C90" s="26" t="s">
        <v>114</v>
      </c>
      <c r="D90" s="43"/>
      <c r="E90" s="43"/>
      <c r="F90" s="43"/>
      <c r="G90" s="43"/>
      <c r="H90" s="43"/>
      <c r="I90" s="43"/>
      <c r="J90" s="43"/>
      <c r="K90" s="43"/>
      <c r="L90" s="133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3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16</v>
      </c>
      <c r="D92" s="43"/>
      <c r="E92" s="43"/>
      <c r="F92" s="43"/>
      <c r="G92" s="43"/>
      <c r="H92" s="43"/>
      <c r="I92" s="43"/>
      <c r="J92" s="43"/>
      <c r="K92" s="43"/>
      <c r="L92" s="133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6.5" customHeight="1">
      <c r="A93" s="41"/>
      <c r="B93" s="42"/>
      <c r="C93" s="43"/>
      <c r="D93" s="43"/>
      <c r="E93" s="159" t="str">
        <f>E7</f>
        <v>Rekonstrukce a modernizace kuchyně stravovacího zařízení SUPŠSK Hořice včetně vybavení</v>
      </c>
      <c r="F93" s="35"/>
      <c r="G93" s="35"/>
      <c r="H93" s="35"/>
      <c r="I93" s="43"/>
      <c r="J93" s="43"/>
      <c r="K93" s="43"/>
      <c r="L93" s="133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84</v>
      </c>
      <c r="D94" s="43"/>
      <c r="E94" s="43"/>
      <c r="F94" s="43"/>
      <c r="G94" s="43"/>
      <c r="H94" s="43"/>
      <c r="I94" s="43"/>
      <c r="J94" s="43"/>
      <c r="K94" s="43"/>
      <c r="L94" s="133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30" customHeight="1">
      <c r="A95" s="41"/>
      <c r="B95" s="42"/>
      <c r="C95" s="43"/>
      <c r="D95" s="43"/>
      <c r="E95" s="72" t="str">
        <f>E9</f>
        <v>SO-01 - Rekonstrukce a modernizace kuchyně stravovacího zařízení SUPŠSK Hořice včetně vybavení</v>
      </c>
      <c r="F95" s="43"/>
      <c r="G95" s="43"/>
      <c r="H95" s="43"/>
      <c r="I95" s="43"/>
      <c r="J95" s="43"/>
      <c r="K95" s="43"/>
      <c r="L95" s="133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33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21</v>
      </c>
      <c r="D97" s="43"/>
      <c r="E97" s="43"/>
      <c r="F97" s="30" t="str">
        <f>F12</f>
        <v>Hořice</v>
      </c>
      <c r="G97" s="43"/>
      <c r="H97" s="43"/>
      <c r="I97" s="35" t="s">
        <v>23</v>
      </c>
      <c r="J97" s="75" t="str">
        <f>IF(J12="","",J12)</f>
        <v>17. 7. 2023</v>
      </c>
      <c r="K97" s="43"/>
      <c r="L97" s="133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33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5" t="s">
        <v>25</v>
      </c>
      <c r="D99" s="43"/>
      <c r="E99" s="43"/>
      <c r="F99" s="30" t="str">
        <f>E15</f>
        <v>Střední uměleckoprůmyslová škola sochařská</v>
      </c>
      <c r="G99" s="43"/>
      <c r="H99" s="43"/>
      <c r="I99" s="35" t="s">
        <v>31</v>
      </c>
      <c r="J99" s="39" t="str">
        <f>E21</f>
        <v>Ing. David Pour</v>
      </c>
      <c r="K99" s="43"/>
      <c r="L99" s="133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29</v>
      </c>
      <c r="D100" s="43"/>
      <c r="E100" s="43"/>
      <c r="F100" s="30" t="str">
        <f>IF(E18="","",E18)</f>
        <v>Vyplň údaj</v>
      </c>
      <c r="G100" s="43"/>
      <c r="H100" s="43"/>
      <c r="I100" s="35" t="s">
        <v>35</v>
      </c>
      <c r="J100" s="39" t="str">
        <f>E24</f>
        <v>Ing. Ladislav Kopecký</v>
      </c>
      <c r="K100" s="43"/>
      <c r="L100" s="133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33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76"/>
      <c r="B102" s="177"/>
      <c r="C102" s="178" t="s">
        <v>115</v>
      </c>
      <c r="D102" s="179" t="s">
        <v>58</v>
      </c>
      <c r="E102" s="179" t="s">
        <v>54</v>
      </c>
      <c r="F102" s="179" t="s">
        <v>55</v>
      </c>
      <c r="G102" s="179" t="s">
        <v>116</v>
      </c>
      <c r="H102" s="179" t="s">
        <v>117</v>
      </c>
      <c r="I102" s="179" t="s">
        <v>118</v>
      </c>
      <c r="J102" s="179" t="s">
        <v>88</v>
      </c>
      <c r="K102" s="180" t="s">
        <v>119</v>
      </c>
      <c r="L102" s="181"/>
      <c r="M102" s="95" t="s">
        <v>19</v>
      </c>
      <c r="N102" s="96" t="s">
        <v>43</v>
      </c>
      <c r="O102" s="96" t="s">
        <v>120</v>
      </c>
      <c r="P102" s="96" t="s">
        <v>121</v>
      </c>
      <c r="Q102" s="96" t="s">
        <v>122</v>
      </c>
      <c r="R102" s="96" t="s">
        <v>123</v>
      </c>
      <c r="S102" s="96" t="s">
        <v>124</v>
      </c>
      <c r="T102" s="97" t="s">
        <v>125</v>
      </c>
      <c r="U102" s="176"/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</row>
    <row r="103" s="2" customFormat="1" ht="22.8" customHeight="1">
      <c r="A103" s="41"/>
      <c r="B103" s="42"/>
      <c r="C103" s="102" t="s">
        <v>126</v>
      </c>
      <c r="D103" s="43"/>
      <c r="E103" s="43"/>
      <c r="F103" s="43"/>
      <c r="G103" s="43"/>
      <c r="H103" s="43"/>
      <c r="I103" s="43"/>
      <c r="J103" s="182">
        <f>BK103</f>
        <v>0</v>
      </c>
      <c r="K103" s="43"/>
      <c r="L103" s="47"/>
      <c r="M103" s="98"/>
      <c r="N103" s="183"/>
      <c r="O103" s="99"/>
      <c r="P103" s="184">
        <f>P104+P254+P402</f>
        <v>0</v>
      </c>
      <c r="Q103" s="99"/>
      <c r="R103" s="184">
        <f>R104+R254+R402</f>
        <v>46.159115409999991</v>
      </c>
      <c r="S103" s="99"/>
      <c r="T103" s="185">
        <f>T104+T254+T402</f>
        <v>46.975548420000003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72</v>
      </c>
      <c r="AU103" s="20" t="s">
        <v>89</v>
      </c>
      <c r="BK103" s="186">
        <f>BK104+BK254+BK402</f>
        <v>0</v>
      </c>
    </row>
    <row r="104" s="12" customFormat="1" ht="25.92" customHeight="1">
      <c r="A104" s="12"/>
      <c r="B104" s="187"/>
      <c r="C104" s="188"/>
      <c r="D104" s="189" t="s">
        <v>72</v>
      </c>
      <c r="E104" s="190" t="s">
        <v>127</v>
      </c>
      <c r="F104" s="190" t="s">
        <v>128</v>
      </c>
      <c r="G104" s="188"/>
      <c r="H104" s="188"/>
      <c r="I104" s="191"/>
      <c r="J104" s="192">
        <f>BK104</f>
        <v>0</v>
      </c>
      <c r="K104" s="188"/>
      <c r="L104" s="193"/>
      <c r="M104" s="194"/>
      <c r="N104" s="195"/>
      <c r="O104" s="195"/>
      <c r="P104" s="196">
        <f>P105+P118+P178+P238+P251</f>
        <v>0</v>
      </c>
      <c r="Q104" s="195"/>
      <c r="R104" s="196">
        <f>R105+R118+R178+R238+R251</f>
        <v>38.779440409999992</v>
      </c>
      <c r="S104" s="195"/>
      <c r="T104" s="197">
        <f>T105+T118+T178+T238+T251</f>
        <v>38.783056000000002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8" t="s">
        <v>80</v>
      </c>
      <c r="AT104" s="199" t="s">
        <v>72</v>
      </c>
      <c r="AU104" s="199" t="s">
        <v>73</v>
      </c>
      <c r="AY104" s="198" t="s">
        <v>129</v>
      </c>
      <c r="BK104" s="200">
        <f>BK105+BK118+BK178+BK238+BK251</f>
        <v>0</v>
      </c>
    </row>
    <row r="105" s="12" customFormat="1" ht="22.8" customHeight="1">
      <c r="A105" s="12"/>
      <c r="B105" s="187"/>
      <c r="C105" s="188"/>
      <c r="D105" s="189" t="s">
        <v>72</v>
      </c>
      <c r="E105" s="201" t="s">
        <v>130</v>
      </c>
      <c r="F105" s="201" t="s">
        <v>131</v>
      </c>
      <c r="G105" s="188"/>
      <c r="H105" s="188"/>
      <c r="I105" s="191"/>
      <c r="J105" s="202">
        <f>BK105</f>
        <v>0</v>
      </c>
      <c r="K105" s="188"/>
      <c r="L105" s="193"/>
      <c r="M105" s="194"/>
      <c r="N105" s="195"/>
      <c r="O105" s="195"/>
      <c r="P105" s="196">
        <f>SUM(P106:P117)</f>
        <v>0</v>
      </c>
      <c r="Q105" s="195"/>
      <c r="R105" s="196">
        <f>SUM(R106:R117)</f>
        <v>2.3865200000000004</v>
      </c>
      <c r="S105" s="195"/>
      <c r="T105" s="197">
        <f>SUM(T106:T117)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8" t="s">
        <v>80</v>
      </c>
      <c r="AT105" s="199" t="s">
        <v>72</v>
      </c>
      <c r="AU105" s="199" t="s">
        <v>80</v>
      </c>
      <c r="AY105" s="198" t="s">
        <v>129</v>
      </c>
      <c r="BK105" s="200">
        <f>SUM(BK106:BK117)</f>
        <v>0</v>
      </c>
    </row>
    <row r="106" s="2" customFormat="1" ht="24.15" customHeight="1">
      <c r="A106" s="41"/>
      <c r="B106" s="42"/>
      <c r="C106" s="203" t="s">
        <v>82</v>
      </c>
      <c r="D106" s="203" t="s">
        <v>132</v>
      </c>
      <c r="E106" s="204" t="s">
        <v>133</v>
      </c>
      <c r="F106" s="205" t="s">
        <v>134</v>
      </c>
      <c r="G106" s="206" t="s">
        <v>135</v>
      </c>
      <c r="H106" s="207">
        <v>24</v>
      </c>
      <c r="I106" s="208"/>
      <c r="J106" s="209">
        <f>ROUND(I106*H106,2)</f>
        <v>0</v>
      </c>
      <c r="K106" s="205" t="s">
        <v>136</v>
      </c>
      <c r="L106" s="47"/>
      <c r="M106" s="210" t="s">
        <v>19</v>
      </c>
      <c r="N106" s="211" t="s">
        <v>44</v>
      </c>
      <c r="O106" s="87"/>
      <c r="P106" s="212">
        <f>O106*H106</f>
        <v>0</v>
      </c>
      <c r="Q106" s="212">
        <v>0.02588</v>
      </c>
      <c r="R106" s="212">
        <f>Q106*H106</f>
        <v>0.62112000000000001</v>
      </c>
      <c r="S106" s="212">
        <v>0</v>
      </c>
      <c r="T106" s="213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4" t="s">
        <v>137</v>
      </c>
      <c r="AT106" s="214" t="s">
        <v>132</v>
      </c>
      <c r="AU106" s="214" t="s">
        <v>82</v>
      </c>
      <c r="AY106" s="20" t="s">
        <v>129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20" t="s">
        <v>80</v>
      </c>
      <c r="BK106" s="215">
        <f>ROUND(I106*H106,2)</f>
        <v>0</v>
      </c>
      <c r="BL106" s="20" t="s">
        <v>137</v>
      </c>
      <c r="BM106" s="214" t="s">
        <v>138</v>
      </c>
    </row>
    <row r="107" s="2" customFormat="1">
      <c r="A107" s="41"/>
      <c r="B107" s="42"/>
      <c r="C107" s="43"/>
      <c r="D107" s="216" t="s">
        <v>139</v>
      </c>
      <c r="E107" s="43"/>
      <c r="F107" s="217" t="s">
        <v>140</v>
      </c>
      <c r="G107" s="43"/>
      <c r="H107" s="43"/>
      <c r="I107" s="218"/>
      <c r="J107" s="43"/>
      <c r="K107" s="43"/>
      <c r="L107" s="47"/>
      <c r="M107" s="219"/>
      <c r="N107" s="220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139</v>
      </c>
      <c r="AU107" s="20" t="s">
        <v>82</v>
      </c>
    </row>
    <row r="108" s="2" customFormat="1" ht="16.5" customHeight="1">
      <c r="A108" s="41"/>
      <c r="B108" s="42"/>
      <c r="C108" s="221" t="s">
        <v>141</v>
      </c>
      <c r="D108" s="221" t="s">
        <v>142</v>
      </c>
      <c r="E108" s="222" t="s">
        <v>143</v>
      </c>
      <c r="F108" s="223" t="s">
        <v>144</v>
      </c>
      <c r="G108" s="224" t="s">
        <v>135</v>
      </c>
      <c r="H108" s="225">
        <v>6</v>
      </c>
      <c r="I108" s="226"/>
      <c r="J108" s="227">
        <f>ROUND(I108*H108,2)</f>
        <v>0</v>
      </c>
      <c r="K108" s="223" t="s">
        <v>136</v>
      </c>
      <c r="L108" s="228"/>
      <c r="M108" s="229" t="s">
        <v>19</v>
      </c>
      <c r="N108" s="230" t="s">
        <v>44</v>
      </c>
      <c r="O108" s="87"/>
      <c r="P108" s="212">
        <f>O108*H108</f>
        <v>0</v>
      </c>
      <c r="Q108" s="212">
        <v>0.055</v>
      </c>
      <c r="R108" s="212">
        <f>Q108*H108</f>
        <v>0.33000000000000002</v>
      </c>
      <c r="S108" s="212">
        <v>0</v>
      </c>
      <c r="T108" s="213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4" t="s">
        <v>145</v>
      </c>
      <c r="AT108" s="214" t="s">
        <v>142</v>
      </c>
      <c r="AU108" s="214" t="s">
        <v>82</v>
      </c>
      <c r="AY108" s="20" t="s">
        <v>129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0" t="s">
        <v>80</v>
      </c>
      <c r="BK108" s="215">
        <f>ROUND(I108*H108,2)</f>
        <v>0</v>
      </c>
      <c r="BL108" s="20" t="s">
        <v>137</v>
      </c>
      <c r="BM108" s="214" t="s">
        <v>146</v>
      </c>
    </row>
    <row r="109" s="2" customFormat="1" ht="16.5" customHeight="1">
      <c r="A109" s="41"/>
      <c r="B109" s="42"/>
      <c r="C109" s="221" t="s">
        <v>137</v>
      </c>
      <c r="D109" s="221" t="s">
        <v>142</v>
      </c>
      <c r="E109" s="222" t="s">
        <v>147</v>
      </c>
      <c r="F109" s="223" t="s">
        <v>148</v>
      </c>
      <c r="G109" s="224" t="s">
        <v>135</v>
      </c>
      <c r="H109" s="225">
        <v>7</v>
      </c>
      <c r="I109" s="226"/>
      <c r="J109" s="227">
        <f>ROUND(I109*H109,2)</f>
        <v>0</v>
      </c>
      <c r="K109" s="223" t="s">
        <v>136</v>
      </c>
      <c r="L109" s="228"/>
      <c r="M109" s="229" t="s">
        <v>19</v>
      </c>
      <c r="N109" s="230" t="s">
        <v>44</v>
      </c>
      <c r="O109" s="87"/>
      <c r="P109" s="212">
        <f>O109*H109</f>
        <v>0</v>
      </c>
      <c r="Q109" s="212">
        <v>0.035999999999999997</v>
      </c>
      <c r="R109" s="212">
        <f>Q109*H109</f>
        <v>0.252</v>
      </c>
      <c r="S109" s="212">
        <v>0</v>
      </c>
      <c r="T109" s="213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4" t="s">
        <v>145</v>
      </c>
      <c r="AT109" s="214" t="s">
        <v>142</v>
      </c>
      <c r="AU109" s="214" t="s">
        <v>82</v>
      </c>
      <c r="AY109" s="20" t="s">
        <v>129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0" t="s">
        <v>80</v>
      </c>
      <c r="BK109" s="215">
        <f>ROUND(I109*H109,2)</f>
        <v>0</v>
      </c>
      <c r="BL109" s="20" t="s">
        <v>137</v>
      </c>
      <c r="BM109" s="214" t="s">
        <v>149</v>
      </c>
    </row>
    <row r="110" s="2" customFormat="1" ht="16.5" customHeight="1">
      <c r="A110" s="41"/>
      <c r="B110" s="42"/>
      <c r="C110" s="221" t="s">
        <v>150</v>
      </c>
      <c r="D110" s="221" t="s">
        <v>142</v>
      </c>
      <c r="E110" s="222" t="s">
        <v>151</v>
      </c>
      <c r="F110" s="223" t="s">
        <v>152</v>
      </c>
      <c r="G110" s="224" t="s">
        <v>135</v>
      </c>
      <c r="H110" s="225">
        <v>4</v>
      </c>
      <c r="I110" s="226"/>
      <c r="J110" s="227">
        <f>ROUND(I110*H110,2)</f>
        <v>0</v>
      </c>
      <c r="K110" s="223" t="s">
        <v>136</v>
      </c>
      <c r="L110" s="228"/>
      <c r="M110" s="229" t="s">
        <v>19</v>
      </c>
      <c r="N110" s="230" t="s">
        <v>44</v>
      </c>
      <c r="O110" s="87"/>
      <c r="P110" s="212">
        <f>O110*H110</f>
        <v>0</v>
      </c>
      <c r="Q110" s="212">
        <v>0.041000000000000002</v>
      </c>
      <c r="R110" s="212">
        <f>Q110*H110</f>
        <v>0.16400000000000001</v>
      </c>
      <c r="S110" s="212">
        <v>0</v>
      </c>
      <c r="T110" s="213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4" t="s">
        <v>145</v>
      </c>
      <c r="AT110" s="214" t="s">
        <v>142</v>
      </c>
      <c r="AU110" s="214" t="s">
        <v>82</v>
      </c>
      <c r="AY110" s="20" t="s">
        <v>129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20" t="s">
        <v>80</v>
      </c>
      <c r="BK110" s="215">
        <f>ROUND(I110*H110,2)</f>
        <v>0</v>
      </c>
      <c r="BL110" s="20" t="s">
        <v>137</v>
      </c>
      <c r="BM110" s="214" t="s">
        <v>153</v>
      </c>
    </row>
    <row r="111" s="2" customFormat="1" ht="16.5" customHeight="1">
      <c r="A111" s="41"/>
      <c r="B111" s="42"/>
      <c r="C111" s="221" t="s">
        <v>154</v>
      </c>
      <c r="D111" s="221" t="s">
        <v>142</v>
      </c>
      <c r="E111" s="222" t="s">
        <v>155</v>
      </c>
      <c r="F111" s="223" t="s">
        <v>156</v>
      </c>
      <c r="G111" s="224" t="s">
        <v>135</v>
      </c>
      <c r="H111" s="225">
        <v>4</v>
      </c>
      <c r="I111" s="226"/>
      <c r="J111" s="227">
        <f>ROUND(I111*H111,2)</f>
        <v>0</v>
      </c>
      <c r="K111" s="223" t="s">
        <v>19</v>
      </c>
      <c r="L111" s="228"/>
      <c r="M111" s="229" t="s">
        <v>19</v>
      </c>
      <c r="N111" s="230" t="s">
        <v>44</v>
      </c>
      <c r="O111" s="87"/>
      <c r="P111" s="212">
        <f>O111*H111</f>
        <v>0</v>
      </c>
      <c r="Q111" s="212">
        <v>0.033000000000000002</v>
      </c>
      <c r="R111" s="212">
        <f>Q111*H111</f>
        <v>0.13200000000000001</v>
      </c>
      <c r="S111" s="212">
        <v>0</v>
      </c>
      <c r="T111" s="213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4" t="s">
        <v>145</v>
      </c>
      <c r="AT111" s="214" t="s">
        <v>142</v>
      </c>
      <c r="AU111" s="214" t="s">
        <v>82</v>
      </c>
      <c r="AY111" s="20" t="s">
        <v>129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0" t="s">
        <v>80</v>
      </c>
      <c r="BK111" s="215">
        <f>ROUND(I111*H111,2)</f>
        <v>0</v>
      </c>
      <c r="BL111" s="20" t="s">
        <v>137</v>
      </c>
      <c r="BM111" s="214" t="s">
        <v>157</v>
      </c>
    </row>
    <row r="112" s="2" customFormat="1" ht="16.5" customHeight="1">
      <c r="A112" s="41"/>
      <c r="B112" s="42"/>
      <c r="C112" s="221" t="s">
        <v>158</v>
      </c>
      <c r="D112" s="221" t="s">
        <v>142</v>
      </c>
      <c r="E112" s="222" t="s">
        <v>159</v>
      </c>
      <c r="F112" s="223" t="s">
        <v>160</v>
      </c>
      <c r="G112" s="224" t="s">
        <v>135</v>
      </c>
      <c r="H112" s="225">
        <v>3</v>
      </c>
      <c r="I112" s="226"/>
      <c r="J112" s="227">
        <f>ROUND(I112*H112,2)</f>
        <v>0</v>
      </c>
      <c r="K112" s="223" t="s">
        <v>136</v>
      </c>
      <c r="L112" s="228"/>
      <c r="M112" s="229" t="s">
        <v>19</v>
      </c>
      <c r="N112" s="230" t="s">
        <v>44</v>
      </c>
      <c r="O112" s="87"/>
      <c r="P112" s="212">
        <f>O112*H112</f>
        <v>0</v>
      </c>
      <c r="Q112" s="212">
        <v>0.025999999999999999</v>
      </c>
      <c r="R112" s="212">
        <f>Q112*H112</f>
        <v>0.078</v>
      </c>
      <c r="S112" s="212">
        <v>0</v>
      </c>
      <c r="T112" s="213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4" t="s">
        <v>145</v>
      </c>
      <c r="AT112" s="214" t="s">
        <v>142</v>
      </c>
      <c r="AU112" s="214" t="s">
        <v>82</v>
      </c>
      <c r="AY112" s="20" t="s">
        <v>129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20" t="s">
        <v>80</v>
      </c>
      <c r="BK112" s="215">
        <f>ROUND(I112*H112,2)</f>
        <v>0</v>
      </c>
      <c r="BL112" s="20" t="s">
        <v>137</v>
      </c>
      <c r="BM112" s="214" t="s">
        <v>161</v>
      </c>
    </row>
    <row r="113" s="2" customFormat="1" ht="24.15" customHeight="1">
      <c r="A113" s="41"/>
      <c r="B113" s="42"/>
      <c r="C113" s="203" t="s">
        <v>145</v>
      </c>
      <c r="D113" s="203" t="s">
        <v>132</v>
      </c>
      <c r="E113" s="204" t="s">
        <v>162</v>
      </c>
      <c r="F113" s="205" t="s">
        <v>163</v>
      </c>
      <c r="G113" s="206" t="s">
        <v>135</v>
      </c>
      <c r="H113" s="207">
        <v>8</v>
      </c>
      <c r="I113" s="208"/>
      <c r="J113" s="209">
        <f>ROUND(I113*H113,2)</f>
        <v>0</v>
      </c>
      <c r="K113" s="205" t="s">
        <v>136</v>
      </c>
      <c r="L113" s="47"/>
      <c r="M113" s="210" t="s">
        <v>19</v>
      </c>
      <c r="N113" s="211" t="s">
        <v>44</v>
      </c>
      <c r="O113" s="87"/>
      <c r="P113" s="212">
        <f>O113*H113</f>
        <v>0</v>
      </c>
      <c r="Q113" s="212">
        <v>0.030300000000000001</v>
      </c>
      <c r="R113" s="212">
        <f>Q113*H113</f>
        <v>0.2424</v>
      </c>
      <c r="S113" s="212">
        <v>0</v>
      </c>
      <c r="T113" s="213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4" t="s">
        <v>137</v>
      </c>
      <c r="AT113" s="214" t="s">
        <v>132</v>
      </c>
      <c r="AU113" s="214" t="s">
        <v>82</v>
      </c>
      <c r="AY113" s="20" t="s">
        <v>129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0" t="s">
        <v>80</v>
      </c>
      <c r="BK113" s="215">
        <f>ROUND(I113*H113,2)</f>
        <v>0</v>
      </c>
      <c r="BL113" s="20" t="s">
        <v>137</v>
      </c>
      <c r="BM113" s="214" t="s">
        <v>164</v>
      </c>
    </row>
    <row r="114" s="2" customFormat="1">
      <c r="A114" s="41"/>
      <c r="B114" s="42"/>
      <c r="C114" s="43"/>
      <c r="D114" s="216" t="s">
        <v>139</v>
      </c>
      <c r="E114" s="43"/>
      <c r="F114" s="217" t="s">
        <v>165</v>
      </c>
      <c r="G114" s="43"/>
      <c r="H114" s="43"/>
      <c r="I114" s="218"/>
      <c r="J114" s="43"/>
      <c r="K114" s="43"/>
      <c r="L114" s="47"/>
      <c r="M114" s="219"/>
      <c r="N114" s="220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139</v>
      </c>
      <c r="AU114" s="20" t="s">
        <v>82</v>
      </c>
    </row>
    <row r="115" s="2" customFormat="1" ht="16.5" customHeight="1">
      <c r="A115" s="41"/>
      <c r="B115" s="42"/>
      <c r="C115" s="221" t="s">
        <v>166</v>
      </c>
      <c r="D115" s="221" t="s">
        <v>142</v>
      </c>
      <c r="E115" s="222" t="s">
        <v>167</v>
      </c>
      <c r="F115" s="223" t="s">
        <v>168</v>
      </c>
      <c r="G115" s="224" t="s">
        <v>135</v>
      </c>
      <c r="H115" s="225">
        <v>1</v>
      </c>
      <c r="I115" s="226"/>
      <c r="J115" s="227">
        <f>ROUND(I115*H115,2)</f>
        <v>0</v>
      </c>
      <c r="K115" s="223" t="s">
        <v>136</v>
      </c>
      <c r="L115" s="228"/>
      <c r="M115" s="229" t="s">
        <v>19</v>
      </c>
      <c r="N115" s="230" t="s">
        <v>44</v>
      </c>
      <c r="O115" s="87"/>
      <c r="P115" s="212">
        <f>O115*H115</f>
        <v>0</v>
      </c>
      <c r="Q115" s="212">
        <v>0.085999999999999993</v>
      </c>
      <c r="R115" s="212">
        <f>Q115*H115</f>
        <v>0.085999999999999993</v>
      </c>
      <c r="S115" s="212">
        <v>0</v>
      </c>
      <c r="T115" s="213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4" t="s">
        <v>145</v>
      </c>
      <c r="AT115" s="214" t="s">
        <v>142</v>
      </c>
      <c r="AU115" s="214" t="s">
        <v>82</v>
      </c>
      <c r="AY115" s="20" t="s">
        <v>129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0" t="s">
        <v>80</v>
      </c>
      <c r="BK115" s="215">
        <f>ROUND(I115*H115,2)</f>
        <v>0</v>
      </c>
      <c r="BL115" s="20" t="s">
        <v>137</v>
      </c>
      <c r="BM115" s="214" t="s">
        <v>169</v>
      </c>
    </row>
    <row r="116" s="2" customFormat="1" ht="16.5" customHeight="1">
      <c r="A116" s="41"/>
      <c r="B116" s="42"/>
      <c r="C116" s="221" t="s">
        <v>170</v>
      </c>
      <c r="D116" s="221" t="s">
        <v>142</v>
      </c>
      <c r="E116" s="222" t="s">
        <v>171</v>
      </c>
      <c r="F116" s="223" t="s">
        <v>172</v>
      </c>
      <c r="G116" s="224" t="s">
        <v>135</v>
      </c>
      <c r="H116" s="225">
        <v>3</v>
      </c>
      <c r="I116" s="226"/>
      <c r="J116" s="227">
        <f>ROUND(I116*H116,2)</f>
        <v>0</v>
      </c>
      <c r="K116" s="223" t="s">
        <v>136</v>
      </c>
      <c r="L116" s="228"/>
      <c r="M116" s="229" t="s">
        <v>19</v>
      </c>
      <c r="N116" s="230" t="s">
        <v>44</v>
      </c>
      <c r="O116" s="87"/>
      <c r="P116" s="212">
        <f>O116*H116</f>
        <v>0</v>
      </c>
      <c r="Q116" s="212">
        <v>0.086999999999999994</v>
      </c>
      <c r="R116" s="212">
        <f>Q116*H116</f>
        <v>0.26100000000000001</v>
      </c>
      <c r="S116" s="212">
        <v>0</v>
      </c>
      <c r="T116" s="213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4" t="s">
        <v>145</v>
      </c>
      <c r="AT116" s="214" t="s">
        <v>142</v>
      </c>
      <c r="AU116" s="214" t="s">
        <v>82</v>
      </c>
      <c r="AY116" s="20" t="s">
        <v>129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20" t="s">
        <v>80</v>
      </c>
      <c r="BK116" s="215">
        <f>ROUND(I116*H116,2)</f>
        <v>0</v>
      </c>
      <c r="BL116" s="20" t="s">
        <v>137</v>
      </c>
      <c r="BM116" s="214" t="s">
        <v>173</v>
      </c>
    </row>
    <row r="117" s="2" customFormat="1" ht="16.5" customHeight="1">
      <c r="A117" s="41"/>
      <c r="B117" s="42"/>
      <c r="C117" s="221" t="s">
        <v>174</v>
      </c>
      <c r="D117" s="221" t="s">
        <v>142</v>
      </c>
      <c r="E117" s="222" t="s">
        <v>175</v>
      </c>
      <c r="F117" s="223" t="s">
        <v>176</v>
      </c>
      <c r="G117" s="224" t="s">
        <v>135</v>
      </c>
      <c r="H117" s="225">
        <v>4</v>
      </c>
      <c r="I117" s="226"/>
      <c r="J117" s="227">
        <f>ROUND(I117*H117,2)</f>
        <v>0</v>
      </c>
      <c r="K117" s="223" t="s">
        <v>136</v>
      </c>
      <c r="L117" s="228"/>
      <c r="M117" s="229" t="s">
        <v>19</v>
      </c>
      <c r="N117" s="230" t="s">
        <v>44</v>
      </c>
      <c r="O117" s="87"/>
      <c r="P117" s="212">
        <f>O117*H117</f>
        <v>0</v>
      </c>
      <c r="Q117" s="212">
        <v>0.055</v>
      </c>
      <c r="R117" s="212">
        <f>Q117*H117</f>
        <v>0.22</v>
      </c>
      <c r="S117" s="212">
        <v>0</v>
      </c>
      <c r="T117" s="213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4" t="s">
        <v>145</v>
      </c>
      <c r="AT117" s="214" t="s">
        <v>142</v>
      </c>
      <c r="AU117" s="214" t="s">
        <v>82</v>
      </c>
      <c r="AY117" s="20" t="s">
        <v>129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0" t="s">
        <v>80</v>
      </c>
      <c r="BK117" s="215">
        <f>ROUND(I117*H117,2)</f>
        <v>0</v>
      </c>
      <c r="BL117" s="20" t="s">
        <v>137</v>
      </c>
      <c r="BM117" s="214" t="s">
        <v>177</v>
      </c>
    </row>
    <row r="118" s="12" customFormat="1" ht="22.8" customHeight="1">
      <c r="A118" s="12"/>
      <c r="B118" s="187"/>
      <c r="C118" s="188"/>
      <c r="D118" s="189" t="s">
        <v>72</v>
      </c>
      <c r="E118" s="201" t="s">
        <v>154</v>
      </c>
      <c r="F118" s="201" t="s">
        <v>178</v>
      </c>
      <c r="G118" s="188"/>
      <c r="H118" s="188"/>
      <c r="I118" s="191"/>
      <c r="J118" s="202">
        <f>BK118</f>
        <v>0</v>
      </c>
      <c r="K118" s="188"/>
      <c r="L118" s="193"/>
      <c r="M118" s="194"/>
      <c r="N118" s="195"/>
      <c r="O118" s="195"/>
      <c r="P118" s="196">
        <f>P119+P150+P174</f>
        <v>0</v>
      </c>
      <c r="Q118" s="195"/>
      <c r="R118" s="196">
        <f>R119+R150+R174</f>
        <v>36.357467909999997</v>
      </c>
      <c r="S118" s="195"/>
      <c r="T118" s="197">
        <f>T119+T150+T174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8" t="s">
        <v>80</v>
      </c>
      <c r="AT118" s="199" t="s">
        <v>72</v>
      </c>
      <c r="AU118" s="199" t="s">
        <v>80</v>
      </c>
      <c r="AY118" s="198" t="s">
        <v>129</v>
      </c>
      <c r="BK118" s="200">
        <f>BK119+BK150+BK174</f>
        <v>0</v>
      </c>
    </row>
    <row r="119" s="12" customFormat="1" ht="20.88" customHeight="1">
      <c r="A119" s="12"/>
      <c r="B119" s="187"/>
      <c r="C119" s="188"/>
      <c r="D119" s="189" t="s">
        <v>72</v>
      </c>
      <c r="E119" s="201" t="s">
        <v>179</v>
      </c>
      <c r="F119" s="201" t="s">
        <v>180</v>
      </c>
      <c r="G119" s="188"/>
      <c r="H119" s="188"/>
      <c r="I119" s="191"/>
      <c r="J119" s="202">
        <f>BK119</f>
        <v>0</v>
      </c>
      <c r="K119" s="188"/>
      <c r="L119" s="193"/>
      <c r="M119" s="194"/>
      <c r="N119" s="195"/>
      <c r="O119" s="195"/>
      <c r="P119" s="196">
        <f>SUM(P120:P149)</f>
        <v>0</v>
      </c>
      <c r="Q119" s="195"/>
      <c r="R119" s="196">
        <f>SUM(R120:R149)</f>
        <v>8.2582481999999988</v>
      </c>
      <c r="S119" s="195"/>
      <c r="T119" s="197">
        <f>SUM(T120:T149)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8" t="s">
        <v>80</v>
      </c>
      <c r="AT119" s="199" t="s">
        <v>72</v>
      </c>
      <c r="AU119" s="199" t="s">
        <v>82</v>
      </c>
      <c r="AY119" s="198" t="s">
        <v>129</v>
      </c>
      <c r="BK119" s="200">
        <f>SUM(BK120:BK149)</f>
        <v>0</v>
      </c>
    </row>
    <row r="120" s="2" customFormat="1" ht="16.5" customHeight="1">
      <c r="A120" s="41"/>
      <c r="B120" s="42"/>
      <c r="C120" s="203" t="s">
        <v>8</v>
      </c>
      <c r="D120" s="203" t="s">
        <v>132</v>
      </c>
      <c r="E120" s="204" t="s">
        <v>181</v>
      </c>
      <c r="F120" s="205" t="s">
        <v>182</v>
      </c>
      <c r="G120" s="206" t="s">
        <v>183</v>
      </c>
      <c r="H120" s="207">
        <v>13.85</v>
      </c>
      <c r="I120" s="208"/>
      <c r="J120" s="209">
        <f>ROUND(I120*H120,2)</f>
        <v>0</v>
      </c>
      <c r="K120" s="205" t="s">
        <v>19</v>
      </c>
      <c r="L120" s="47"/>
      <c r="M120" s="210" t="s">
        <v>19</v>
      </c>
      <c r="N120" s="211" t="s">
        <v>44</v>
      </c>
      <c r="O120" s="8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4" t="s">
        <v>137</v>
      </c>
      <c r="AT120" s="214" t="s">
        <v>132</v>
      </c>
      <c r="AU120" s="214" t="s">
        <v>130</v>
      </c>
      <c r="AY120" s="20" t="s">
        <v>129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20" t="s">
        <v>80</v>
      </c>
      <c r="BK120" s="215">
        <f>ROUND(I120*H120,2)</f>
        <v>0</v>
      </c>
      <c r="BL120" s="20" t="s">
        <v>137</v>
      </c>
      <c r="BM120" s="214" t="s">
        <v>184</v>
      </c>
    </row>
    <row r="121" s="13" customFormat="1">
      <c r="A121" s="13"/>
      <c r="B121" s="231"/>
      <c r="C121" s="232"/>
      <c r="D121" s="233" t="s">
        <v>185</v>
      </c>
      <c r="E121" s="234" t="s">
        <v>19</v>
      </c>
      <c r="F121" s="235" t="s">
        <v>186</v>
      </c>
      <c r="G121" s="232"/>
      <c r="H121" s="236">
        <v>13.85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185</v>
      </c>
      <c r="AU121" s="242" t="s">
        <v>130</v>
      </c>
      <c r="AV121" s="13" t="s">
        <v>82</v>
      </c>
      <c r="AW121" s="13" t="s">
        <v>34</v>
      </c>
      <c r="AX121" s="13" t="s">
        <v>80</v>
      </c>
      <c r="AY121" s="242" t="s">
        <v>129</v>
      </c>
    </row>
    <row r="122" s="2" customFormat="1" ht="16.5" customHeight="1">
      <c r="A122" s="41"/>
      <c r="B122" s="42"/>
      <c r="C122" s="203" t="s">
        <v>187</v>
      </c>
      <c r="D122" s="203" t="s">
        <v>132</v>
      </c>
      <c r="E122" s="204" t="s">
        <v>188</v>
      </c>
      <c r="F122" s="205" t="s">
        <v>189</v>
      </c>
      <c r="G122" s="206" t="s">
        <v>183</v>
      </c>
      <c r="H122" s="207">
        <v>30.48</v>
      </c>
      <c r="I122" s="208"/>
      <c r="J122" s="209">
        <f>ROUND(I122*H122,2)</f>
        <v>0</v>
      </c>
      <c r="K122" s="205" t="s">
        <v>19</v>
      </c>
      <c r="L122" s="47"/>
      <c r="M122" s="210" t="s">
        <v>19</v>
      </c>
      <c r="N122" s="211" t="s">
        <v>44</v>
      </c>
      <c r="O122" s="87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4" t="s">
        <v>137</v>
      </c>
      <c r="AT122" s="214" t="s">
        <v>132</v>
      </c>
      <c r="AU122" s="214" t="s">
        <v>130</v>
      </c>
      <c r="AY122" s="20" t="s">
        <v>129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0" t="s">
        <v>80</v>
      </c>
      <c r="BK122" s="215">
        <f>ROUND(I122*H122,2)</f>
        <v>0</v>
      </c>
      <c r="BL122" s="20" t="s">
        <v>137</v>
      </c>
      <c r="BM122" s="214" t="s">
        <v>190</v>
      </c>
    </row>
    <row r="123" s="13" customFormat="1">
      <c r="A123" s="13"/>
      <c r="B123" s="231"/>
      <c r="C123" s="232"/>
      <c r="D123" s="233" t="s">
        <v>185</v>
      </c>
      <c r="E123" s="234" t="s">
        <v>19</v>
      </c>
      <c r="F123" s="235" t="s">
        <v>191</v>
      </c>
      <c r="G123" s="232"/>
      <c r="H123" s="236">
        <v>30.48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185</v>
      </c>
      <c r="AU123" s="242" t="s">
        <v>130</v>
      </c>
      <c r="AV123" s="13" t="s">
        <v>82</v>
      </c>
      <c r="AW123" s="13" t="s">
        <v>34</v>
      </c>
      <c r="AX123" s="13" t="s">
        <v>80</v>
      </c>
      <c r="AY123" s="242" t="s">
        <v>129</v>
      </c>
    </row>
    <row r="124" s="2" customFormat="1" ht="24.15" customHeight="1">
      <c r="A124" s="41"/>
      <c r="B124" s="42"/>
      <c r="C124" s="203" t="s">
        <v>192</v>
      </c>
      <c r="D124" s="203" t="s">
        <v>132</v>
      </c>
      <c r="E124" s="204" t="s">
        <v>193</v>
      </c>
      <c r="F124" s="205" t="s">
        <v>194</v>
      </c>
      <c r="G124" s="206" t="s">
        <v>195</v>
      </c>
      <c r="H124" s="207">
        <v>141.81</v>
      </c>
      <c r="I124" s="208"/>
      <c r="J124" s="209">
        <f>ROUND(I124*H124,2)</f>
        <v>0</v>
      </c>
      <c r="K124" s="205" t="s">
        <v>136</v>
      </c>
      <c r="L124" s="47"/>
      <c r="M124" s="210" t="s">
        <v>19</v>
      </c>
      <c r="N124" s="211" t="s">
        <v>44</v>
      </c>
      <c r="O124" s="87"/>
      <c r="P124" s="212">
        <f>O124*H124</f>
        <v>0</v>
      </c>
      <c r="Q124" s="212">
        <v>0.016899999999999998</v>
      </c>
      <c r="R124" s="212">
        <f>Q124*H124</f>
        <v>2.3965889999999996</v>
      </c>
      <c r="S124" s="212">
        <v>0</v>
      </c>
      <c r="T124" s="213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4" t="s">
        <v>137</v>
      </c>
      <c r="AT124" s="214" t="s">
        <v>132</v>
      </c>
      <c r="AU124" s="214" t="s">
        <v>130</v>
      </c>
      <c r="AY124" s="20" t="s">
        <v>129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20" t="s">
        <v>80</v>
      </c>
      <c r="BK124" s="215">
        <f>ROUND(I124*H124,2)</f>
        <v>0</v>
      </c>
      <c r="BL124" s="20" t="s">
        <v>137</v>
      </c>
      <c r="BM124" s="214" t="s">
        <v>196</v>
      </c>
    </row>
    <row r="125" s="2" customFormat="1">
      <c r="A125" s="41"/>
      <c r="B125" s="42"/>
      <c r="C125" s="43"/>
      <c r="D125" s="216" t="s">
        <v>139</v>
      </c>
      <c r="E125" s="43"/>
      <c r="F125" s="217" t="s">
        <v>197</v>
      </c>
      <c r="G125" s="43"/>
      <c r="H125" s="43"/>
      <c r="I125" s="218"/>
      <c r="J125" s="43"/>
      <c r="K125" s="43"/>
      <c r="L125" s="47"/>
      <c r="M125" s="219"/>
      <c r="N125" s="220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139</v>
      </c>
      <c r="AU125" s="20" t="s">
        <v>130</v>
      </c>
    </row>
    <row r="126" s="13" customFormat="1">
      <c r="A126" s="13"/>
      <c r="B126" s="231"/>
      <c r="C126" s="232"/>
      <c r="D126" s="233" t="s">
        <v>185</v>
      </c>
      <c r="E126" s="234" t="s">
        <v>19</v>
      </c>
      <c r="F126" s="235" t="s">
        <v>198</v>
      </c>
      <c r="G126" s="232"/>
      <c r="H126" s="236">
        <v>141.81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185</v>
      </c>
      <c r="AU126" s="242" t="s">
        <v>130</v>
      </c>
      <c r="AV126" s="13" t="s">
        <v>82</v>
      </c>
      <c r="AW126" s="13" t="s">
        <v>34</v>
      </c>
      <c r="AX126" s="13" t="s">
        <v>80</v>
      </c>
      <c r="AY126" s="242" t="s">
        <v>129</v>
      </c>
    </row>
    <row r="127" s="2" customFormat="1" ht="24.15" customHeight="1">
      <c r="A127" s="41"/>
      <c r="B127" s="42"/>
      <c r="C127" s="203" t="s">
        <v>199</v>
      </c>
      <c r="D127" s="203" t="s">
        <v>132</v>
      </c>
      <c r="E127" s="204" t="s">
        <v>200</v>
      </c>
      <c r="F127" s="205" t="s">
        <v>201</v>
      </c>
      <c r="G127" s="206" t="s">
        <v>195</v>
      </c>
      <c r="H127" s="207">
        <v>309.83199999999999</v>
      </c>
      <c r="I127" s="208"/>
      <c r="J127" s="209">
        <f>ROUND(I127*H127,2)</f>
        <v>0</v>
      </c>
      <c r="K127" s="205" t="s">
        <v>136</v>
      </c>
      <c r="L127" s="47"/>
      <c r="M127" s="210" t="s">
        <v>19</v>
      </c>
      <c r="N127" s="211" t="s">
        <v>44</v>
      </c>
      <c r="O127" s="87"/>
      <c r="P127" s="212">
        <f>O127*H127</f>
        <v>0</v>
      </c>
      <c r="Q127" s="212">
        <v>0.015599999999999999</v>
      </c>
      <c r="R127" s="212">
        <f>Q127*H127</f>
        <v>4.8333791999999995</v>
      </c>
      <c r="S127" s="212">
        <v>0</v>
      </c>
      <c r="T127" s="213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4" t="s">
        <v>137</v>
      </c>
      <c r="AT127" s="214" t="s">
        <v>132</v>
      </c>
      <c r="AU127" s="214" t="s">
        <v>130</v>
      </c>
      <c r="AY127" s="20" t="s">
        <v>129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20" t="s">
        <v>80</v>
      </c>
      <c r="BK127" s="215">
        <f>ROUND(I127*H127,2)</f>
        <v>0</v>
      </c>
      <c r="BL127" s="20" t="s">
        <v>137</v>
      </c>
      <c r="BM127" s="214" t="s">
        <v>202</v>
      </c>
    </row>
    <row r="128" s="2" customFormat="1">
      <c r="A128" s="41"/>
      <c r="B128" s="42"/>
      <c r="C128" s="43"/>
      <c r="D128" s="216" t="s">
        <v>139</v>
      </c>
      <c r="E128" s="43"/>
      <c r="F128" s="217" t="s">
        <v>203</v>
      </c>
      <c r="G128" s="43"/>
      <c r="H128" s="43"/>
      <c r="I128" s="218"/>
      <c r="J128" s="43"/>
      <c r="K128" s="43"/>
      <c r="L128" s="47"/>
      <c r="M128" s="219"/>
      <c r="N128" s="220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139</v>
      </c>
      <c r="AU128" s="20" t="s">
        <v>130</v>
      </c>
    </row>
    <row r="129" s="13" customFormat="1">
      <c r="A129" s="13"/>
      <c r="B129" s="231"/>
      <c r="C129" s="232"/>
      <c r="D129" s="233" t="s">
        <v>185</v>
      </c>
      <c r="E129" s="234" t="s">
        <v>19</v>
      </c>
      <c r="F129" s="235" t="s">
        <v>204</v>
      </c>
      <c r="G129" s="232"/>
      <c r="H129" s="236">
        <v>107.264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185</v>
      </c>
      <c r="AU129" s="242" t="s">
        <v>130</v>
      </c>
      <c r="AV129" s="13" t="s">
        <v>82</v>
      </c>
      <c r="AW129" s="13" t="s">
        <v>34</v>
      </c>
      <c r="AX129" s="13" t="s">
        <v>73</v>
      </c>
      <c r="AY129" s="242" t="s">
        <v>129</v>
      </c>
    </row>
    <row r="130" s="13" customFormat="1">
      <c r="A130" s="13"/>
      <c r="B130" s="231"/>
      <c r="C130" s="232"/>
      <c r="D130" s="233" t="s">
        <v>185</v>
      </c>
      <c r="E130" s="234" t="s">
        <v>19</v>
      </c>
      <c r="F130" s="235" t="s">
        <v>205</v>
      </c>
      <c r="G130" s="232"/>
      <c r="H130" s="236">
        <v>47.700000000000003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185</v>
      </c>
      <c r="AU130" s="242" t="s">
        <v>130</v>
      </c>
      <c r="AV130" s="13" t="s">
        <v>82</v>
      </c>
      <c r="AW130" s="13" t="s">
        <v>34</v>
      </c>
      <c r="AX130" s="13" t="s">
        <v>73</v>
      </c>
      <c r="AY130" s="242" t="s">
        <v>129</v>
      </c>
    </row>
    <row r="131" s="13" customFormat="1">
      <c r="A131" s="13"/>
      <c r="B131" s="231"/>
      <c r="C131" s="232"/>
      <c r="D131" s="233" t="s">
        <v>185</v>
      </c>
      <c r="E131" s="234" t="s">
        <v>19</v>
      </c>
      <c r="F131" s="235" t="s">
        <v>206</v>
      </c>
      <c r="G131" s="232"/>
      <c r="H131" s="236">
        <v>37.298999999999999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185</v>
      </c>
      <c r="AU131" s="242" t="s">
        <v>130</v>
      </c>
      <c r="AV131" s="13" t="s">
        <v>82</v>
      </c>
      <c r="AW131" s="13" t="s">
        <v>34</v>
      </c>
      <c r="AX131" s="13" t="s">
        <v>73</v>
      </c>
      <c r="AY131" s="242" t="s">
        <v>129</v>
      </c>
    </row>
    <row r="132" s="13" customFormat="1">
      <c r="A132" s="13"/>
      <c r="B132" s="231"/>
      <c r="C132" s="232"/>
      <c r="D132" s="233" t="s">
        <v>185</v>
      </c>
      <c r="E132" s="234" t="s">
        <v>19</v>
      </c>
      <c r="F132" s="235" t="s">
        <v>207</v>
      </c>
      <c r="G132" s="232"/>
      <c r="H132" s="236">
        <v>117.569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185</v>
      </c>
      <c r="AU132" s="242" t="s">
        <v>130</v>
      </c>
      <c r="AV132" s="13" t="s">
        <v>82</v>
      </c>
      <c r="AW132" s="13" t="s">
        <v>34</v>
      </c>
      <c r="AX132" s="13" t="s">
        <v>73</v>
      </c>
      <c r="AY132" s="242" t="s">
        <v>129</v>
      </c>
    </row>
    <row r="133" s="14" customFormat="1">
      <c r="A133" s="14"/>
      <c r="B133" s="243"/>
      <c r="C133" s="244"/>
      <c r="D133" s="233" t="s">
        <v>185</v>
      </c>
      <c r="E133" s="245" t="s">
        <v>19</v>
      </c>
      <c r="F133" s="246" t="s">
        <v>208</v>
      </c>
      <c r="G133" s="244"/>
      <c r="H133" s="247">
        <v>309.83199999999999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185</v>
      </c>
      <c r="AU133" s="253" t="s">
        <v>130</v>
      </c>
      <c r="AV133" s="14" t="s">
        <v>137</v>
      </c>
      <c r="AW133" s="14" t="s">
        <v>34</v>
      </c>
      <c r="AX133" s="14" t="s">
        <v>80</v>
      </c>
      <c r="AY133" s="253" t="s">
        <v>129</v>
      </c>
    </row>
    <row r="134" s="2" customFormat="1" ht="21.75" customHeight="1">
      <c r="A134" s="41"/>
      <c r="B134" s="42"/>
      <c r="C134" s="203" t="s">
        <v>209</v>
      </c>
      <c r="D134" s="203" t="s">
        <v>132</v>
      </c>
      <c r="E134" s="204" t="s">
        <v>210</v>
      </c>
      <c r="F134" s="205" t="s">
        <v>211</v>
      </c>
      <c r="G134" s="206" t="s">
        <v>195</v>
      </c>
      <c r="H134" s="207">
        <v>141.81</v>
      </c>
      <c r="I134" s="208"/>
      <c r="J134" s="209">
        <f>ROUND(I134*H134,2)</f>
        <v>0</v>
      </c>
      <c r="K134" s="205" t="s">
        <v>136</v>
      </c>
      <c r="L134" s="47"/>
      <c r="M134" s="210" t="s">
        <v>19</v>
      </c>
      <c r="N134" s="211" t="s">
        <v>44</v>
      </c>
      <c r="O134" s="87"/>
      <c r="P134" s="212">
        <f>O134*H134</f>
        <v>0</v>
      </c>
      <c r="Q134" s="212">
        <v>0.0030000000000000001</v>
      </c>
      <c r="R134" s="212">
        <f>Q134*H134</f>
        <v>0.42543000000000003</v>
      </c>
      <c r="S134" s="212">
        <v>0</v>
      </c>
      <c r="T134" s="213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4" t="s">
        <v>137</v>
      </c>
      <c r="AT134" s="214" t="s">
        <v>132</v>
      </c>
      <c r="AU134" s="214" t="s">
        <v>130</v>
      </c>
      <c r="AY134" s="20" t="s">
        <v>129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20" t="s">
        <v>80</v>
      </c>
      <c r="BK134" s="215">
        <f>ROUND(I134*H134,2)</f>
        <v>0</v>
      </c>
      <c r="BL134" s="20" t="s">
        <v>137</v>
      </c>
      <c r="BM134" s="214" t="s">
        <v>212</v>
      </c>
    </row>
    <row r="135" s="2" customFormat="1">
      <c r="A135" s="41"/>
      <c r="B135" s="42"/>
      <c r="C135" s="43"/>
      <c r="D135" s="216" t="s">
        <v>139</v>
      </c>
      <c r="E135" s="43"/>
      <c r="F135" s="217" t="s">
        <v>213</v>
      </c>
      <c r="G135" s="43"/>
      <c r="H135" s="43"/>
      <c r="I135" s="218"/>
      <c r="J135" s="43"/>
      <c r="K135" s="43"/>
      <c r="L135" s="47"/>
      <c r="M135" s="219"/>
      <c r="N135" s="220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139</v>
      </c>
      <c r="AU135" s="20" t="s">
        <v>130</v>
      </c>
    </row>
    <row r="136" s="13" customFormat="1">
      <c r="A136" s="13"/>
      <c r="B136" s="231"/>
      <c r="C136" s="232"/>
      <c r="D136" s="233" t="s">
        <v>185</v>
      </c>
      <c r="E136" s="234" t="s">
        <v>19</v>
      </c>
      <c r="F136" s="235" t="s">
        <v>198</v>
      </c>
      <c r="G136" s="232"/>
      <c r="H136" s="236">
        <v>141.81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185</v>
      </c>
      <c r="AU136" s="242" t="s">
        <v>130</v>
      </c>
      <c r="AV136" s="13" t="s">
        <v>82</v>
      </c>
      <c r="AW136" s="13" t="s">
        <v>34</v>
      </c>
      <c r="AX136" s="13" t="s">
        <v>80</v>
      </c>
      <c r="AY136" s="242" t="s">
        <v>129</v>
      </c>
    </row>
    <row r="137" s="2" customFormat="1" ht="16.5" customHeight="1">
      <c r="A137" s="41"/>
      <c r="B137" s="42"/>
      <c r="C137" s="203" t="s">
        <v>214</v>
      </c>
      <c r="D137" s="203" t="s">
        <v>132</v>
      </c>
      <c r="E137" s="204" t="s">
        <v>215</v>
      </c>
      <c r="F137" s="205" t="s">
        <v>216</v>
      </c>
      <c r="G137" s="206" t="s">
        <v>195</v>
      </c>
      <c r="H137" s="207">
        <v>200.94999999999999</v>
      </c>
      <c r="I137" s="208"/>
      <c r="J137" s="209">
        <f>ROUND(I137*H137,2)</f>
        <v>0</v>
      </c>
      <c r="K137" s="205" t="s">
        <v>136</v>
      </c>
      <c r="L137" s="47"/>
      <c r="M137" s="210" t="s">
        <v>19</v>
      </c>
      <c r="N137" s="211" t="s">
        <v>44</v>
      </c>
      <c r="O137" s="87"/>
      <c r="P137" s="212">
        <f>O137*H137</f>
        <v>0</v>
      </c>
      <c r="Q137" s="212">
        <v>0.0030000000000000001</v>
      </c>
      <c r="R137" s="212">
        <f>Q137*H137</f>
        <v>0.60285</v>
      </c>
      <c r="S137" s="212">
        <v>0</v>
      </c>
      <c r="T137" s="213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4" t="s">
        <v>137</v>
      </c>
      <c r="AT137" s="214" t="s">
        <v>132</v>
      </c>
      <c r="AU137" s="214" t="s">
        <v>130</v>
      </c>
      <c r="AY137" s="20" t="s">
        <v>129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0" t="s">
        <v>80</v>
      </c>
      <c r="BK137" s="215">
        <f>ROUND(I137*H137,2)</f>
        <v>0</v>
      </c>
      <c r="BL137" s="20" t="s">
        <v>137</v>
      </c>
      <c r="BM137" s="214" t="s">
        <v>217</v>
      </c>
    </row>
    <row r="138" s="2" customFormat="1">
      <c r="A138" s="41"/>
      <c r="B138" s="42"/>
      <c r="C138" s="43"/>
      <c r="D138" s="216" t="s">
        <v>139</v>
      </c>
      <c r="E138" s="43"/>
      <c r="F138" s="217" t="s">
        <v>218</v>
      </c>
      <c r="G138" s="43"/>
      <c r="H138" s="43"/>
      <c r="I138" s="218"/>
      <c r="J138" s="43"/>
      <c r="K138" s="43"/>
      <c r="L138" s="47"/>
      <c r="M138" s="219"/>
      <c r="N138" s="220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139</v>
      </c>
      <c r="AU138" s="20" t="s">
        <v>130</v>
      </c>
    </row>
    <row r="139" s="13" customFormat="1">
      <c r="A139" s="13"/>
      <c r="B139" s="231"/>
      <c r="C139" s="232"/>
      <c r="D139" s="233" t="s">
        <v>185</v>
      </c>
      <c r="E139" s="234" t="s">
        <v>19</v>
      </c>
      <c r="F139" s="235" t="s">
        <v>204</v>
      </c>
      <c r="G139" s="232"/>
      <c r="H139" s="236">
        <v>107.264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185</v>
      </c>
      <c r="AU139" s="242" t="s">
        <v>130</v>
      </c>
      <c r="AV139" s="13" t="s">
        <v>82</v>
      </c>
      <c r="AW139" s="13" t="s">
        <v>34</v>
      </c>
      <c r="AX139" s="13" t="s">
        <v>73</v>
      </c>
      <c r="AY139" s="242" t="s">
        <v>129</v>
      </c>
    </row>
    <row r="140" s="13" customFormat="1">
      <c r="A140" s="13"/>
      <c r="B140" s="231"/>
      <c r="C140" s="232"/>
      <c r="D140" s="233" t="s">
        <v>185</v>
      </c>
      <c r="E140" s="234" t="s">
        <v>19</v>
      </c>
      <c r="F140" s="235" t="s">
        <v>205</v>
      </c>
      <c r="G140" s="232"/>
      <c r="H140" s="236">
        <v>47.700000000000003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185</v>
      </c>
      <c r="AU140" s="242" t="s">
        <v>130</v>
      </c>
      <c r="AV140" s="13" t="s">
        <v>82</v>
      </c>
      <c r="AW140" s="13" t="s">
        <v>34</v>
      </c>
      <c r="AX140" s="13" t="s">
        <v>73</v>
      </c>
      <c r="AY140" s="242" t="s">
        <v>129</v>
      </c>
    </row>
    <row r="141" s="13" customFormat="1">
      <c r="A141" s="13"/>
      <c r="B141" s="231"/>
      <c r="C141" s="232"/>
      <c r="D141" s="233" t="s">
        <v>185</v>
      </c>
      <c r="E141" s="234" t="s">
        <v>19</v>
      </c>
      <c r="F141" s="235" t="s">
        <v>206</v>
      </c>
      <c r="G141" s="232"/>
      <c r="H141" s="236">
        <v>37.298999999999999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185</v>
      </c>
      <c r="AU141" s="242" t="s">
        <v>130</v>
      </c>
      <c r="AV141" s="13" t="s">
        <v>82</v>
      </c>
      <c r="AW141" s="13" t="s">
        <v>34</v>
      </c>
      <c r="AX141" s="13" t="s">
        <v>73</v>
      </c>
      <c r="AY141" s="242" t="s">
        <v>129</v>
      </c>
    </row>
    <row r="142" s="13" customFormat="1">
      <c r="A142" s="13"/>
      <c r="B142" s="231"/>
      <c r="C142" s="232"/>
      <c r="D142" s="233" t="s">
        <v>185</v>
      </c>
      <c r="E142" s="234" t="s">
        <v>19</v>
      </c>
      <c r="F142" s="235" t="s">
        <v>207</v>
      </c>
      <c r="G142" s="232"/>
      <c r="H142" s="236">
        <v>117.569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185</v>
      </c>
      <c r="AU142" s="242" t="s">
        <v>130</v>
      </c>
      <c r="AV142" s="13" t="s">
        <v>82</v>
      </c>
      <c r="AW142" s="13" t="s">
        <v>34</v>
      </c>
      <c r="AX142" s="13" t="s">
        <v>73</v>
      </c>
      <c r="AY142" s="242" t="s">
        <v>129</v>
      </c>
    </row>
    <row r="143" s="15" customFormat="1">
      <c r="A143" s="15"/>
      <c r="B143" s="254"/>
      <c r="C143" s="255"/>
      <c r="D143" s="233" t="s">
        <v>185</v>
      </c>
      <c r="E143" s="256" t="s">
        <v>19</v>
      </c>
      <c r="F143" s="257" t="s">
        <v>219</v>
      </c>
      <c r="G143" s="255"/>
      <c r="H143" s="258">
        <v>309.83199999999999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185</v>
      </c>
      <c r="AU143" s="264" t="s">
        <v>130</v>
      </c>
      <c r="AV143" s="15" t="s">
        <v>130</v>
      </c>
      <c r="AW143" s="15" t="s">
        <v>34</v>
      </c>
      <c r="AX143" s="15" t="s">
        <v>73</v>
      </c>
      <c r="AY143" s="264" t="s">
        <v>129</v>
      </c>
    </row>
    <row r="144" s="16" customFormat="1">
      <c r="A144" s="16"/>
      <c r="B144" s="265"/>
      <c r="C144" s="266"/>
      <c r="D144" s="233" t="s">
        <v>185</v>
      </c>
      <c r="E144" s="267" t="s">
        <v>19</v>
      </c>
      <c r="F144" s="268" t="s">
        <v>220</v>
      </c>
      <c r="G144" s="266"/>
      <c r="H144" s="267" t="s">
        <v>19</v>
      </c>
      <c r="I144" s="269"/>
      <c r="J144" s="266"/>
      <c r="K144" s="266"/>
      <c r="L144" s="270"/>
      <c r="M144" s="271"/>
      <c r="N144" s="272"/>
      <c r="O144" s="272"/>
      <c r="P144" s="272"/>
      <c r="Q144" s="272"/>
      <c r="R144" s="272"/>
      <c r="S144" s="272"/>
      <c r="T144" s="273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74" t="s">
        <v>185</v>
      </c>
      <c r="AU144" s="274" t="s">
        <v>130</v>
      </c>
      <c r="AV144" s="16" t="s">
        <v>80</v>
      </c>
      <c r="AW144" s="16" t="s">
        <v>34</v>
      </c>
      <c r="AX144" s="16" t="s">
        <v>73</v>
      </c>
      <c r="AY144" s="274" t="s">
        <v>129</v>
      </c>
    </row>
    <row r="145" s="13" customFormat="1">
      <c r="A145" s="13"/>
      <c r="B145" s="231"/>
      <c r="C145" s="232"/>
      <c r="D145" s="233" t="s">
        <v>185</v>
      </c>
      <c r="E145" s="234" t="s">
        <v>19</v>
      </c>
      <c r="F145" s="235" t="s">
        <v>221</v>
      </c>
      <c r="G145" s="232"/>
      <c r="H145" s="236">
        <v>-61.469999999999999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185</v>
      </c>
      <c r="AU145" s="242" t="s">
        <v>130</v>
      </c>
      <c r="AV145" s="13" t="s">
        <v>82</v>
      </c>
      <c r="AW145" s="13" t="s">
        <v>34</v>
      </c>
      <c r="AX145" s="13" t="s">
        <v>73</v>
      </c>
      <c r="AY145" s="242" t="s">
        <v>129</v>
      </c>
    </row>
    <row r="146" s="13" customFormat="1">
      <c r="A146" s="13"/>
      <c r="B146" s="231"/>
      <c r="C146" s="232"/>
      <c r="D146" s="233" t="s">
        <v>185</v>
      </c>
      <c r="E146" s="234" t="s">
        <v>19</v>
      </c>
      <c r="F146" s="235" t="s">
        <v>222</v>
      </c>
      <c r="G146" s="232"/>
      <c r="H146" s="236">
        <v>-27.719999999999999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185</v>
      </c>
      <c r="AU146" s="242" t="s">
        <v>130</v>
      </c>
      <c r="AV146" s="13" t="s">
        <v>82</v>
      </c>
      <c r="AW146" s="13" t="s">
        <v>34</v>
      </c>
      <c r="AX146" s="13" t="s">
        <v>73</v>
      </c>
      <c r="AY146" s="242" t="s">
        <v>129</v>
      </c>
    </row>
    <row r="147" s="13" customFormat="1">
      <c r="A147" s="13"/>
      <c r="B147" s="231"/>
      <c r="C147" s="232"/>
      <c r="D147" s="233" t="s">
        <v>185</v>
      </c>
      <c r="E147" s="234" t="s">
        <v>19</v>
      </c>
      <c r="F147" s="235" t="s">
        <v>223</v>
      </c>
      <c r="G147" s="232"/>
      <c r="H147" s="236">
        <v>-19.692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185</v>
      </c>
      <c r="AU147" s="242" t="s">
        <v>130</v>
      </c>
      <c r="AV147" s="13" t="s">
        <v>82</v>
      </c>
      <c r="AW147" s="13" t="s">
        <v>34</v>
      </c>
      <c r="AX147" s="13" t="s">
        <v>73</v>
      </c>
      <c r="AY147" s="242" t="s">
        <v>129</v>
      </c>
    </row>
    <row r="148" s="15" customFormat="1">
      <c r="A148" s="15"/>
      <c r="B148" s="254"/>
      <c r="C148" s="255"/>
      <c r="D148" s="233" t="s">
        <v>185</v>
      </c>
      <c r="E148" s="256" t="s">
        <v>19</v>
      </c>
      <c r="F148" s="257" t="s">
        <v>219</v>
      </c>
      <c r="G148" s="255"/>
      <c r="H148" s="258">
        <v>-108.88200000000001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185</v>
      </c>
      <c r="AU148" s="264" t="s">
        <v>130</v>
      </c>
      <c r="AV148" s="15" t="s">
        <v>130</v>
      </c>
      <c r="AW148" s="15" t="s">
        <v>34</v>
      </c>
      <c r="AX148" s="15" t="s">
        <v>73</v>
      </c>
      <c r="AY148" s="264" t="s">
        <v>129</v>
      </c>
    </row>
    <row r="149" s="14" customFormat="1">
      <c r="A149" s="14"/>
      <c r="B149" s="243"/>
      <c r="C149" s="244"/>
      <c r="D149" s="233" t="s">
        <v>185</v>
      </c>
      <c r="E149" s="245" t="s">
        <v>19</v>
      </c>
      <c r="F149" s="246" t="s">
        <v>208</v>
      </c>
      <c r="G149" s="244"/>
      <c r="H149" s="247">
        <v>200.94999999999999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185</v>
      </c>
      <c r="AU149" s="253" t="s">
        <v>130</v>
      </c>
      <c r="AV149" s="14" t="s">
        <v>137</v>
      </c>
      <c r="AW149" s="14" t="s">
        <v>34</v>
      </c>
      <c r="AX149" s="14" t="s">
        <v>80</v>
      </c>
      <c r="AY149" s="253" t="s">
        <v>129</v>
      </c>
    </row>
    <row r="150" s="12" customFormat="1" ht="20.88" customHeight="1">
      <c r="A150" s="12"/>
      <c r="B150" s="187"/>
      <c r="C150" s="188"/>
      <c r="D150" s="189" t="s">
        <v>72</v>
      </c>
      <c r="E150" s="201" t="s">
        <v>224</v>
      </c>
      <c r="F150" s="201" t="s">
        <v>225</v>
      </c>
      <c r="G150" s="188"/>
      <c r="H150" s="188"/>
      <c r="I150" s="191"/>
      <c r="J150" s="202">
        <f>BK150</f>
        <v>0</v>
      </c>
      <c r="K150" s="188"/>
      <c r="L150" s="193"/>
      <c r="M150" s="194"/>
      <c r="N150" s="195"/>
      <c r="O150" s="195"/>
      <c r="P150" s="196">
        <f>SUM(P151:P173)</f>
        <v>0</v>
      </c>
      <c r="Q150" s="195"/>
      <c r="R150" s="196">
        <f>SUM(R151:R173)</f>
        <v>28.037169709999997</v>
      </c>
      <c r="S150" s="195"/>
      <c r="T150" s="197">
        <f>SUM(T151:T173)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8" t="s">
        <v>80</v>
      </c>
      <c r="AT150" s="199" t="s">
        <v>72</v>
      </c>
      <c r="AU150" s="199" t="s">
        <v>82</v>
      </c>
      <c r="AY150" s="198" t="s">
        <v>129</v>
      </c>
      <c r="BK150" s="200">
        <f>SUM(BK151:BK173)</f>
        <v>0</v>
      </c>
    </row>
    <row r="151" s="2" customFormat="1" ht="16.5" customHeight="1">
      <c r="A151" s="41"/>
      <c r="B151" s="42"/>
      <c r="C151" s="203" t="s">
        <v>226</v>
      </c>
      <c r="D151" s="203" t="s">
        <v>132</v>
      </c>
      <c r="E151" s="204" t="s">
        <v>227</v>
      </c>
      <c r="F151" s="205" t="s">
        <v>228</v>
      </c>
      <c r="G151" s="206" t="s">
        <v>195</v>
      </c>
      <c r="H151" s="207">
        <v>110.8</v>
      </c>
      <c r="I151" s="208"/>
      <c r="J151" s="209">
        <f>ROUND(I151*H151,2)</f>
        <v>0</v>
      </c>
      <c r="K151" s="205" t="s">
        <v>136</v>
      </c>
      <c r="L151" s="47"/>
      <c r="M151" s="210" t="s">
        <v>19</v>
      </c>
      <c r="N151" s="211" t="s">
        <v>44</v>
      </c>
      <c r="O151" s="87"/>
      <c r="P151" s="212">
        <f>O151*H151</f>
        <v>0</v>
      </c>
      <c r="Q151" s="212">
        <v>0.076999999999999999</v>
      </c>
      <c r="R151" s="212">
        <f>Q151*H151</f>
        <v>8.5315999999999992</v>
      </c>
      <c r="S151" s="212">
        <v>0</v>
      </c>
      <c r="T151" s="213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4" t="s">
        <v>137</v>
      </c>
      <c r="AT151" s="214" t="s">
        <v>132</v>
      </c>
      <c r="AU151" s="214" t="s">
        <v>130</v>
      </c>
      <c r="AY151" s="20" t="s">
        <v>129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20" t="s">
        <v>80</v>
      </c>
      <c r="BK151" s="215">
        <f>ROUND(I151*H151,2)</f>
        <v>0</v>
      </c>
      <c r="BL151" s="20" t="s">
        <v>137</v>
      </c>
      <c r="BM151" s="214" t="s">
        <v>229</v>
      </c>
    </row>
    <row r="152" s="2" customFormat="1">
      <c r="A152" s="41"/>
      <c r="B152" s="42"/>
      <c r="C152" s="43"/>
      <c r="D152" s="216" t="s">
        <v>139</v>
      </c>
      <c r="E152" s="43"/>
      <c r="F152" s="217" t="s">
        <v>230</v>
      </c>
      <c r="G152" s="43"/>
      <c r="H152" s="43"/>
      <c r="I152" s="218"/>
      <c r="J152" s="43"/>
      <c r="K152" s="43"/>
      <c r="L152" s="47"/>
      <c r="M152" s="219"/>
      <c r="N152" s="220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139</v>
      </c>
      <c r="AU152" s="20" t="s">
        <v>130</v>
      </c>
    </row>
    <row r="153" s="13" customFormat="1">
      <c r="A153" s="13"/>
      <c r="B153" s="231"/>
      <c r="C153" s="232"/>
      <c r="D153" s="233" t="s">
        <v>185</v>
      </c>
      <c r="E153" s="234" t="s">
        <v>19</v>
      </c>
      <c r="F153" s="235" t="s">
        <v>231</v>
      </c>
      <c r="G153" s="232"/>
      <c r="H153" s="236">
        <v>110.8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185</v>
      </c>
      <c r="AU153" s="242" t="s">
        <v>130</v>
      </c>
      <c r="AV153" s="13" t="s">
        <v>82</v>
      </c>
      <c r="AW153" s="13" t="s">
        <v>34</v>
      </c>
      <c r="AX153" s="13" t="s">
        <v>80</v>
      </c>
      <c r="AY153" s="242" t="s">
        <v>129</v>
      </c>
    </row>
    <row r="154" s="2" customFormat="1" ht="16.5" customHeight="1">
      <c r="A154" s="41"/>
      <c r="B154" s="42"/>
      <c r="C154" s="203" t="s">
        <v>7</v>
      </c>
      <c r="D154" s="203" t="s">
        <v>132</v>
      </c>
      <c r="E154" s="204" t="s">
        <v>232</v>
      </c>
      <c r="F154" s="205" t="s">
        <v>233</v>
      </c>
      <c r="G154" s="206" t="s">
        <v>195</v>
      </c>
      <c r="H154" s="207">
        <v>110.8</v>
      </c>
      <c r="I154" s="208"/>
      <c r="J154" s="209">
        <f>ROUND(I154*H154,2)</f>
        <v>0</v>
      </c>
      <c r="K154" s="205" t="s">
        <v>136</v>
      </c>
      <c r="L154" s="47"/>
      <c r="M154" s="210" t="s">
        <v>19</v>
      </c>
      <c r="N154" s="211" t="s">
        <v>44</v>
      </c>
      <c r="O154" s="87"/>
      <c r="P154" s="212">
        <f>O154*H154</f>
        <v>0</v>
      </c>
      <c r="Q154" s="212">
        <v>0.11</v>
      </c>
      <c r="R154" s="212">
        <f>Q154*H154</f>
        <v>12.188000000000001</v>
      </c>
      <c r="S154" s="212">
        <v>0</v>
      </c>
      <c r="T154" s="213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4" t="s">
        <v>137</v>
      </c>
      <c r="AT154" s="214" t="s">
        <v>132</v>
      </c>
      <c r="AU154" s="214" t="s">
        <v>130</v>
      </c>
      <c r="AY154" s="20" t="s">
        <v>129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20" t="s">
        <v>80</v>
      </c>
      <c r="BK154" s="215">
        <f>ROUND(I154*H154,2)</f>
        <v>0</v>
      </c>
      <c r="BL154" s="20" t="s">
        <v>137</v>
      </c>
      <c r="BM154" s="214" t="s">
        <v>234</v>
      </c>
    </row>
    <row r="155" s="2" customFormat="1">
      <c r="A155" s="41"/>
      <c r="B155" s="42"/>
      <c r="C155" s="43"/>
      <c r="D155" s="216" t="s">
        <v>139</v>
      </c>
      <c r="E155" s="43"/>
      <c r="F155" s="217" t="s">
        <v>235</v>
      </c>
      <c r="G155" s="43"/>
      <c r="H155" s="43"/>
      <c r="I155" s="218"/>
      <c r="J155" s="43"/>
      <c r="K155" s="43"/>
      <c r="L155" s="47"/>
      <c r="M155" s="219"/>
      <c r="N155" s="220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139</v>
      </c>
      <c r="AU155" s="20" t="s">
        <v>130</v>
      </c>
    </row>
    <row r="156" s="13" customFormat="1">
      <c r="A156" s="13"/>
      <c r="B156" s="231"/>
      <c r="C156" s="232"/>
      <c r="D156" s="233" t="s">
        <v>185</v>
      </c>
      <c r="E156" s="234" t="s">
        <v>19</v>
      </c>
      <c r="F156" s="235" t="s">
        <v>231</v>
      </c>
      <c r="G156" s="232"/>
      <c r="H156" s="236">
        <v>110.8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185</v>
      </c>
      <c r="AU156" s="242" t="s">
        <v>130</v>
      </c>
      <c r="AV156" s="13" t="s">
        <v>82</v>
      </c>
      <c r="AW156" s="13" t="s">
        <v>34</v>
      </c>
      <c r="AX156" s="13" t="s">
        <v>80</v>
      </c>
      <c r="AY156" s="242" t="s">
        <v>129</v>
      </c>
    </row>
    <row r="157" s="2" customFormat="1" ht="24.15" customHeight="1">
      <c r="A157" s="41"/>
      <c r="B157" s="42"/>
      <c r="C157" s="203" t="s">
        <v>236</v>
      </c>
      <c r="D157" s="203" t="s">
        <v>132</v>
      </c>
      <c r="E157" s="204" t="s">
        <v>237</v>
      </c>
      <c r="F157" s="205" t="s">
        <v>238</v>
      </c>
      <c r="G157" s="206" t="s">
        <v>195</v>
      </c>
      <c r="H157" s="207">
        <v>664.79999999999995</v>
      </c>
      <c r="I157" s="208"/>
      <c r="J157" s="209">
        <f>ROUND(I157*H157,2)</f>
        <v>0</v>
      </c>
      <c r="K157" s="205" t="s">
        <v>136</v>
      </c>
      <c r="L157" s="47"/>
      <c r="M157" s="210" t="s">
        <v>19</v>
      </c>
      <c r="N157" s="211" t="s">
        <v>44</v>
      </c>
      <c r="O157" s="87"/>
      <c r="P157" s="212">
        <f>O157*H157</f>
        <v>0</v>
      </c>
      <c r="Q157" s="212">
        <v>0.010999999999999999</v>
      </c>
      <c r="R157" s="212">
        <f>Q157*H157</f>
        <v>7.3127999999999993</v>
      </c>
      <c r="S157" s="212">
        <v>0</v>
      </c>
      <c r="T157" s="213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4" t="s">
        <v>137</v>
      </c>
      <c r="AT157" s="214" t="s">
        <v>132</v>
      </c>
      <c r="AU157" s="214" t="s">
        <v>130</v>
      </c>
      <c r="AY157" s="20" t="s">
        <v>129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20" t="s">
        <v>80</v>
      </c>
      <c r="BK157" s="215">
        <f>ROUND(I157*H157,2)</f>
        <v>0</v>
      </c>
      <c r="BL157" s="20" t="s">
        <v>137</v>
      </c>
      <c r="BM157" s="214" t="s">
        <v>239</v>
      </c>
    </row>
    <row r="158" s="2" customFormat="1">
      <c r="A158" s="41"/>
      <c r="B158" s="42"/>
      <c r="C158" s="43"/>
      <c r="D158" s="216" t="s">
        <v>139</v>
      </c>
      <c r="E158" s="43"/>
      <c r="F158" s="217" t="s">
        <v>240</v>
      </c>
      <c r="G158" s="43"/>
      <c r="H158" s="43"/>
      <c r="I158" s="218"/>
      <c r="J158" s="43"/>
      <c r="K158" s="43"/>
      <c r="L158" s="47"/>
      <c r="M158" s="219"/>
      <c r="N158" s="220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139</v>
      </c>
      <c r="AU158" s="20" t="s">
        <v>130</v>
      </c>
    </row>
    <row r="159" s="13" customFormat="1">
      <c r="A159" s="13"/>
      <c r="B159" s="231"/>
      <c r="C159" s="232"/>
      <c r="D159" s="233" t="s">
        <v>185</v>
      </c>
      <c r="E159" s="234" t="s">
        <v>19</v>
      </c>
      <c r="F159" s="235" t="s">
        <v>231</v>
      </c>
      <c r="G159" s="232"/>
      <c r="H159" s="236">
        <v>110.8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185</v>
      </c>
      <c r="AU159" s="242" t="s">
        <v>130</v>
      </c>
      <c r="AV159" s="13" t="s">
        <v>82</v>
      </c>
      <c r="AW159" s="13" t="s">
        <v>34</v>
      </c>
      <c r="AX159" s="13" t="s">
        <v>80</v>
      </c>
      <c r="AY159" s="242" t="s">
        <v>129</v>
      </c>
    </row>
    <row r="160" s="13" customFormat="1">
      <c r="A160" s="13"/>
      <c r="B160" s="231"/>
      <c r="C160" s="232"/>
      <c r="D160" s="233" t="s">
        <v>185</v>
      </c>
      <c r="E160" s="232"/>
      <c r="F160" s="235" t="s">
        <v>241</v>
      </c>
      <c r="G160" s="232"/>
      <c r="H160" s="236">
        <v>664.79999999999995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185</v>
      </c>
      <c r="AU160" s="242" t="s">
        <v>130</v>
      </c>
      <c r="AV160" s="13" t="s">
        <v>82</v>
      </c>
      <c r="AW160" s="13" t="s">
        <v>4</v>
      </c>
      <c r="AX160" s="13" t="s">
        <v>80</v>
      </c>
      <c r="AY160" s="242" t="s">
        <v>129</v>
      </c>
    </row>
    <row r="161" s="2" customFormat="1" ht="24.15" customHeight="1">
      <c r="A161" s="41"/>
      <c r="B161" s="42"/>
      <c r="C161" s="203" t="s">
        <v>242</v>
      </c>
      <c r="D161" s="203" t="s">
        <v>132</v>
      </c>
      <c r="E161" s="204" t="s">
        <v>243</v>
      </c>
      <c r="F161" s="205" t="s">
        <v>244</v>
      </c>
      <c r="G161" s="206" t="s">
        <v>183</v>
      </c>
      <c r="H161" s="207">
        <v>74.640000000000001</v>
      </c>
      <c r="I161" s="208"/>
      <c r="J161" s="209">
        <f>ROUND(I161*H161,2)</f>
        <v>0</v>
      </c>
      <c r="K161" s="205" t="s">
        <v>136</v>
      </c>
      <c r="L161" s="47"/>
      <c r="M161" s="210" t="s">
        <v>19</v>
      </c>
      <c r="N161" s="211" t="s">
        <v>44</v>
      </c>
      <c r="O161" s="87"/>
      <c r="P161" s="212">
        <f>O161*H161</f>
        <v>0</v>
      </c>
      <c r="Q161" s="212">
        <v>2.0000000000000002E-05</v>
      </c>
      <c r="R161" s="212">
        <f>Q161*H161</f>
        <v>0.0014928000000000001</v>
      </c>
      <c r="S161" s="212">
        <v>0</v>
      </c>
      <c r="T161" s="213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4" t="s">
        <v>137</v>
      </c>
      <c r="AT161" s="214" t="s">
        <v>132</v>
      </c>
      <c r="AU161" s="214" t="s">
        <v>130</v>
      </c>
      <c r="AY161" s="20" t="s">
        <v>129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20" t="s">
        <v>80</v>
      </c>
      <c r="BK161" s="215">
        <f>ROUND(I161*H161,2)</f>
        <v>0</v>
      </c>
      <c r="BL161" s="20" t="s">
        <v>137</v>
      </c>
      <c r="BM161" s="214" t="s">
        <v>245</v>
      </c>
    </row>
    <row r="162" s="2" customFormat="1">
      <c r="A162" s="41"/>
      <c r="B162" s="42"/>
      <c r="C162" s="43"/>
      <c r="D162" s="216" t="s">
        <v>139</v>
      </c>
      <c r="E162" s="43"/>
      <c r="F162" s="217" t="s">
        <v>246</v>
      </c>
      <c r="G162" s="43"/>
      <c r="H162" s="43"/>
      <c r="I162" s="218"/>
      <c r="J162" s="43"/>
      <c r="K162" s="43"/>
      <c r="L162" s="47"/>
      <c r="M162" s="219"/>
      <c r="N162" s="220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139</v>
      </c>
      <c r="AU162" s="20" t="s">
        <v>130</v>
      </c>
    </row>
    <row r="163" s="13" customFormat="1">
      <c r="A163" s="13"/>
      <c r="B163" s="231"/>
      <c r="C163" s="232"/>
      <c r="D163" s="233" t="s">
        <v>185</v>
      </c>
      <c r="E163" s="234" t="s">
        <v>19</v>
      </c>
      <c r="F163" s="235" t="s">
        <v>247</v>
      </c>
      <c r="G163" s="232"/>
      <c r="H163" s="236">
        <v>44.399999999999999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185</v>
      </c>
      <c r="AU163" s="242" t="s">
        <v>130</v>
      </c>
      <c r="AV163" s="13" t="s">
        <v>82</v>
      </c>
      <c r="AW163" s="13" t="s">
        <v>34</v>
      </c>
      <c r="AX163" s="13" t="s">
        <v>73</v>
      </c>
      <c r="AY163" s="242" t="s">
        <v>129</v>
      </c>
    </row>
    <row r="164" s="13" customFormat="1">
      <c r="A164" s="13"/>
      <c r="B164" s="231"/>
      <c r="C164" s="232"/>
      <c r="D164" s="233" t="s">
        <v>185</v>
      </c>
      <c r="E164" s="234" t="s">
        <v>19</v>
      </c>
      <c r="F164" s="235" t="s">
        <v>248</v>
      </c>
      <c r="G164" s="232"/>
      <c r="H164" s="236">
        <v>18.399999999999999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185</v>
      </c>
      <c r="AU164" s="242" t="s">
        <v>130</v>
      </c>
      <c r="AV164" s="13" t="s">
        <v>82</v>
      </c>
      <c r="AW164" s="13" t="s">
        <v>34</v>
      </c>
      <c r="AX164" s="13" t="s">
        <v>73</v>
      </c>
      <c r="AY164" s="242" t="s">
        <v>129</v>
      </c>
    </row>
    <row r="165" s="13" customFormat="1">
      <c r="A165" s="13"/>
      <c r="B165" s="231"/>
      <c r="C165" s="232"/>
      <c r="D165" s="233" t="s">
        <v>185</v>
      </c>
      <c r="E165" s="234" t="s">
        <v>19</v>
      </c>
      <c r="F165" s="235" t="s">
        <v>249</v>
      </c>
      <c r="G165" s="232"/>
      <c r="H165" s="236">
        <v>11.84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185</v>
      </c>
      <c r="AU165" s="242" t="s">
        <v>130</v>
      </c>
      <c r="AV165" s="13" t="s">
        <v>82</v>
      </c>
      <c r="AW165" s="13" t="s">
        <v>34</v>
      </c>
      <c r="AX165" s="13" t="s">
        <v>73</v>
      </c>
      <c r="AY165" s="242" t="s">
        <v>129</v>
      </c>
    </row>
    <row r="166" s="14" customFormat="1">
      <c r="A166" s="14"/>
      <c r="B166" s="243"/>
      <c r="C166" s="244"/>
      <c r="D166" s="233" t="s">
        <v>185</v>
      </c>
      <c r="E166" s="245" t="s">
        <v>19</v>
      </c>
      <c r="F166" s="246" t="s">
        <v>208</v>
      </c>
      <c r="G166" s="244"/>
      <c r="H166" s="247">
        <v>74.640000000000001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185</v>
      </c>
      <c r="AU166" s="253" t="s">
        <v>130</v>
      </c>
      <c r="AV166" s="14" t="s">
        <v>137</v>
      </c>
      <c r="AW166" s="14" t="s">
        <v>34</v>
      </c>
      <c r="AX166" s="14" t="s">
        <v>80</v>
      </c>
      <c r="AY166" s="253" t="s">
        <v>129</v>
      </c>
    </row>
    <row r="167" s="2" customFormat="1" ht="21.75" customHeight="1">
      <c r="A167" s="41"/>
      <c r="B167" s="42"/>
      <c r="C167" s="203" t="s">
        <v>250</v>
      </c>
      <c r="D167" s="203" t="s">
        <v>132</v>
      </c>
      <c r="E167" s="204" t="s">
        <v>251</v>
      </c>
      <c r="F167" s="205" t="s">
        <v>252</v>
      </c>
      <c r="G167" s="206" t="s">
        <v>195</v>
      </c>
      <c r="H167" s="207">
        <v>110.8</v>
      </c>
      <c r="I167" s="208"/>
      <c r="J167" s="209">
        <f>ROUND(I167*H167,2)</f>
        <v>0</v>
      </c>
      <c r="K167" s="205" t="s">
        <v>136</v>
      </c>
      <c r="L167" s="47"/>
      <c r="M167" s="210" t="s">
        <v>19</v>
      </c>
      <c r="N167" s="211" t="s">
        <v>44</v>
      </c>
      <c r="O167" s="87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4" t="s">
        <v>137</v>
      </c>
      <c r="AT167" s="214" t="s">
        <v>132</v>
      </c>
      <c r="AU167" s="214" t="s">
        <v>130</v>
      </c>
      <c r="AY167" s="20" t="s">
        <v>129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20" t="s">
        <v>80</v>
      </c>
      <c r="BK167" s="215">
        <f>ROUND(I167*H167,2)</f>
        <v>0</v>
      </c>
      <c r="BL167" s="20" t="s">
        <v>137</v>
      </c>
      <c r="BM167" s="214" t="s">
        <v>253</v>
      </c>
    </row>
    <row r="168" s="2" customFormat="1">
      <c r="A168" s="41"/>
      <c r="B168" s="42"/>
      <c r="C168" s="43"/>
      <c r="D168" s="216" t="s">
        <v>139</v>
      </c>
      <c r="E168" s="43"/>
      <c r="F168" s="217" t="s">
        <v>254</v>
      </c>
      <c r="G168" s="43"/>
      <c r="H168" s="43"/>
      <c r="I168" s="218"/>
      <c r="J168" s="43"/>
      <c r="K168" s="43"/>
      <c r="L168" s="47"/>
      <c r="M168" s="219"/>
      <c r="N168" s="220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139</v>
      </c>
      <c r="AU168" s="20" t="s">
        <v>130</v>
      </c>
    </row>
    <row r="169" s="13" customFormat="1">
      <c r="A169" s="13"/>
      <c r="B169" s="231"/>
      <c r="C169" s="232"/>
      <c r="D169" s="233" t="s">
        <v>185</v>
      </c>
      <c r="E169" s="234" t="s">
        <v>19</v>
      </c>
      <c r="F169" s="235" t="s">
        <v>231</v>
      </c>
      <c r="G169" s="232"/>
      <c r="H169" s="236">
        <v>110.8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185</v>
      </c>
      <c r="AU169" s="242" t="s">
        <v>130</v>
      </c>
      <c r="AV169" s="13" t="s">
        <v>82</v>
      </c>
      <c r="AW169" s="13" t="s">
        <v>34</v>
      </c>
      <c r="AX169" s="13" t="s">
        <v>80</v>
      </c>
      <c r="AY169" s="242" t="s">
        <v>129</v>
      </c>
    </row>
    <row r="170" s="2" customFormat="1" ht="24.15" customHeight="1">
      <c r="A170" s="41"/>
      <c r="B170" s="42"/>
      <c r="C170" s="203" t="s">
        <v>255</v>
      </c>
      <c r="D170" s="203" t="s">
        <v>132</v>
      </c>
      <c r="E170" s="204" t="s">
        <v>256</v>
      </c>
      <c r="F170" s="205" t="s">
        <v>257</v>
      </c>
      <c r="G170" s="206" t="s">
        <v>258</v>
      </c>
      <c r="H170" s="207">
        <v>3.601</v>
      </c>
      <c r="I170" s="208"/>
      <c r="J170" s="209">
        <f>ROUND(I170*H170,2)</f>
        <v>0</v>
      </c>
      <c r="K170" s="205" t="s">
        <v>136</v>
      </c>
      <c r="L170" s="47"/>
      <c r="M170" s="210" t="s">
        <v>19</v>
      </c>
      <c r="N170" s="211" t="s">
        <v>44</v>
      </c>
      <c r="O170" s="87"/>
      <c r="P170" s="212">
        <f>O170*H170</f>
        <v>0</v>
      </c>
      <c r="Q170" s="212">
        <v>0.00091</v>
      </c>
      <c r="R170" s="212">
        <f>Q170*H170</f>
        <v>0.0032769100000000001</v>
      </c>
      <c r="S170" s="212">
        <v>0</v>
      </c>
      <c r="T170" s="213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4" t="s">
        <v>137</v>
      </c>
      <c r="AT170" s="214" t="s">
        <v>132</v>
      </c>
      <c r="AU170" s="214" t="s">
        <v>130</v>
      </c>
      <c r="AY170" s="20" t="s">
        <v>129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20" t="s">
        <v>80</v>
      </c>
      <c r="BK170" s="215">
        <f>ROUND(I170*H170,2)</f>
        <v>0</v>
      </c>
      <c r="BL170" s="20" t="s">
        <v>137</v>
      </c>
      <c r="BM170" s="214" t="s">
        <v>259</v>
      </c>
    </row>
    <row r="171" s="2" customFormat="1">
      <c r="A171" s="41"/>
      <c r="B171" s="42"/>
      <c r="C171" s="43"/>
      <c r="D171" s="216" t="s">
        <v>139</v>
      </c>
      <c r="E171" s="43"/>
      <c r="F171" s="217" t="s">
        <v>260</v>
      </c>
      <c r="G171" s="43"/>
      <c r="H171" s="43"/>
      <c r="I171" s="218"/>
      <c r="J171" s="43"/>
      <c r="K171" s="43"/>
      <c r="L171" s="47"/>
      <c r="M171" s="219"/>
      <c r="N171" s="220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139</v>
      </c>
      <c r="AU171" s="20" t="s">
        <v>130</v>
      </c>
    </row>
    <row r="172" s="13" customFormat="1">
      <c r="A172" s="13"/>
      <c r="B172" s="231"/>
      <c r="C172" s="232"/>
      <c r="D172" s="233" t="s">
        <v>185</v>
      </c>
      <c r="E172" s="234" t="s">
        <v>19</v>
      </c>
      <c r="F172" s="235" t="s">
        <v>261</v>
      </c>
      <c r="G172" s="232"/>
      <c r="H172" s="236">
        <v>3.601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185</v>
      </c>
      <c r="AU172" s="242" t="s">
        <v>130</v>
      </c>
      <c r="AV172" s="13" t="s">
        <v>82</v>
      </c>
      <c r="AW172" s="13" t="s">
        <v>34</v>
      </c>
      <c r="AX172" s="13" t="s">
        <v>80</v>
      </c>
      <c r="AY172" s="242" t="s">
        <v>129</v>
      </c>
    </row>
    <row r="173" s="2" customFormat="1" ht="16.5" customHeight="1">
      <c r="A173" s="41"/>
      <c r="B173" s="42"/>
      <c r="C173" s="203" t="s">
        <v>262</v>
      </c>
      <c r="D173" s="203" t="s">
        <v>132</v>
      </c>
      <c r="E173" s="204" t="s">
        <v>263</v>
      </c>
      <c r="F173" s="205" t="s">
        <v>264</v>
      </c>
      <c r="G173" s="206" t="s">
        <v>265</v>
      </c>
      <c r="H173" s="207">
        <v>1</v>
      </c>
      <c r="I173" s="208"/>
      <c r="J173" s="209">
        <f>ROUND(I173*H173,2)</f>
        <v>0</v>
      </c>
      <c r="K173" s="205" t="s">
        <v>19</v>
      </c>
      <c r="L173" s="47"/>
      <c r="M173" s="210" t="s">
        <v>19</v>
      </c>
      <c r="N173" s="211" t="s">
        <v>44</v>
      </c>
      <c r="O173" s="87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4" t="s">
        <v>137</v>
      </c>
      <c r="AT173" s="214" t="s">
        <v>132</v>
      </c>
      <c r="AU173" s="214" t="s">
        <v>130</v>
      </c>
      <c r="AY173" s="20" t="s">
        <v>129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0" t="s">
        <v>80</v>
      </c>
      <c r="BK173" s="215">
        <f>ROUND(I173*H173,2)</f>
        <v>0</v>
      </c>
      <c r="BL173" s="20" t="s">
        <v>137</v>
      </c>
      <c r="BM173" s="214" t="s">
        <v>266</v>
      </c>
    </row>
    <row r="174" s="12" customFormat="1" ht="20.88" customHeight="1">
      <c r="A174" s="12"/>
      <c r="B174" s="187"/>
      <c r="C174" s="188"/>
      <c r="D174" s="189" t="s">
        <v>72</v>
      </c>
      <c r="E174" s="201" t="s">
        <v>267</v>
      </c>
      <c r="F174" s="201" t="s">
        <v>268</v>
      </c>
      <c r="G174" s="188"/>
      <c r="H174" s="188"/>
      <c r="I174" s="191"/>
      <c r="J174" s="202">
        <f>BK174</f>
        <v>0</v>
      </c>
      <c r="K174" s="188"/>
      <c r="L174" s="193"/>
      <c r="M174" s="194"/>
      <c r="N174" s="195"/>
      <c r="O174" s="195"/>
      <c r="P174" s="196">
        <f>SUM(P175:P177)</f>
        <v>0</v>
      </c>
      <c r="Q174" s="195"/>
      <c r="R174" s="196">
        <f>SUM(R175:R177)</f>
        <v>0.062050000000000001</v>
      </c>
      <c r="S174" s="195"/>
      <c r="T174" s="197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8" t="s">
        <v>80</v>
      </c>
      <c r="AT174" s="199" t="s">
        <v>72</v>
      </c>
      <c r="AU174" s="199" t="s">
        <v>82</v>
      </c>
      <c r="AY174" s="198" t="s">
        <v>129</v>
      </c>
      <c r="BK174" s="200">
        <f>SUM(BK175:BK177)</f>
        <v>0</v>
      </c>
    </row>
    <row r="175" s="2" customFormat="1" ht="24.15" customHeight="1">
      <c r="A175" s="41"/>
      <c r="B175" s="42"/>
      <c r="C175" s="203" t="s">
        <v>269</v>
      </c>
      <c r="D175" s="203" t="s">
        <v>132</v>
      </c>
      <c r="E175" s="204" t="s">
        <v>270</v>
      </c>
      <c r="F175" s="205" t="s">
        <v>271</v>
      </c>
      <c r="G175" s="206" t="s">
        <v>135</v>
      </c>
      <c r="H175" s="207">
        <v>1</v>
      </c>
      <c r="I175" s="208"/>
      <c r="J175" s="209">
        <f>ROUND(I175*H175,2)</f>
        <v>0</v>
      </c>
      <c r="K175" s="205" t="s">
        <v>136</v>
      </c>
      <c r="L175" s="47"/>
      <c r="M175" s="210" t="s">
        <v>19</v>
      </c>
      <c r="N175" s="211" t="s">
        <v>44</v>
      </c>
      <c r="O175" s="87"/>
      <c r="P175" s="212">
        <f>O175*H175</f>
        <v>0</v>
      </c>
      <c r="Q175" s="212">
        <v>0.04684</v>
      </c>
      <c r="R175" s="212">
        <f>Q175*H175</f>
        <v>0.04684</v>
      </c>
      <c r="S175" s="212">
        <v>0</v>
      </c>
      <c r="T175" s="213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4" t="s">
        <v>137</v>
      </c>
      <c r="AT175" s="214" t="s">
        <v>132</v>
      </c>
      <c r="AU175" s="214" t="s">
        <v>130</v>
      </c>
      <c r="AY175" s="20" t="s">
        <v>129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20" t="s">
        <v>80</v>
      </c>
      <c r="BK175" s="215">
        <f>ROUND(I175*H175,2)</f>
        <v>0</v>
      </c>
      <c r="BL175" s="20" t="s">
        <v>137</v>
      </c>
      <c r="BM175" s="214" t="s">
        <v>272</v>
      </c>
    </row>
    <row r="176" s="2" customFormat="1">
      <c r="A176" s="41"/>
      <c r="B176" s="42"/>
      <c r="C176" s="43"/>
      <c r="D176" s="216" t="s">
        <v>139</v>
      </c>
      <c r="E176" s="43"/>
      <c r="F176" s="217" t="s">
        <v>273</v>
      </c>
      <c r="G176" s="43"/>
      <c r="H176" s="43"/>
      <c r="I176" s="218"/>
      <c r="J176" s="43"/>
      <c r="K176" s="43"/>
      <c r="L176" s="47"/>
      <c r="M176" s="219"/>
      <c r="N176" s="220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139</v>
      </c>
      <c r="AU176" s="20" t="s">
        <v>130</v>
      </c>
    </row>
    <row r="177" s="2" customFormat="1" ht="21.75" customHeight="1">
      <c r="A177" s="41"/>
      <c r="B177" s="42"/>
      <c r="C177" s="221" t="s">
        <v>274</v>
      </c>
      <c r="D177" s="221" t="s">
        <v>142</v>
      </c>
      <c r="E177" s="222" t="s">
        <v>275</v>
      </c>
      <c r="F177" s="223" t="s">
        <v>276</v>
      </c>
      <c r="G177" s="224" t="s">
        <v>135</v>
      </c>
      <c r="H177" s="225">
        <v>1</v>
      </c>
      <c r="I177" s="226"/>
      <c r="J177" s="227">
        <f>ROUND(I177*H177,2)</f>
        <v>0</v>
      </c>
      <c r="K177" s="223" t="s">
        <v>136</v>
      </c>
      <c r="L177" s="228"/>
      <c r="M177" s="229" t="s">
        <v>19</v>
      </c>
      <c r="N177" s="230" t="s">
        <v>44</v>
      </c>
      <c r="O177" s="87"/>
      <c r="P177" s="212">
        <f>O177*H177</f>
        <v>0</v>
      </c>
      <c r="Q177" s="212">
        <v>0.01521</v>
      </c>
      <c r="R177" s="212">
        <f>Q177*H177</f>
        <v>0.01521</v>
      </c>
      <c r="S177" s="212">
        <v>0</v>
      </c>
      <c r="T177" s="213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4" t="s">
        <v>145</v>
      </c>
      <c r="AT177" s="214" t="s">
        <v>142</v>
      </c>
      <c r="AU177" s="214" t="s">
        <v>130</v>
      </c>
      <c r="AY177" s="20" t="s">
        <v>129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0" t="s">
        <v>80</v>
      </c>
      <c r="BK177" s="215">
        <f>ROUND(I177*H177,2)</f>
        <v>0</v>
      </c>
      <c r="BL177" s="20" t="s">
        <v>137</v>
      </c>
      <c r="BM177" s="214" t="s">
        <v>277</v>
      </c>
    </row>
    <row r="178" s="12" customFormat="1" ht="22.8" customHeight="1">
      <c r="A178" s="12"/>
      <c r="B178" s="187"/>
      <c r="C178" s="188"/>
      <c r="D178" s="189" t="s">
        <v>72</v>
      </c>
      <c r="E178" s="201" t="s">
        <v>278</v>
      </c>
      <c r="F178" s="201" t="s">
        <v>279</v>
      </c>
      <c r="G178" s="188"/>
      <c r="H178" s="188"/>
      <c r="I178" s="191"/>
      <c r="J178" s="202">
        <f>BK178</f>
        <v>0</v>
      </c>
      <c r="K178" s="188"/>
      <c r="L178" s="193"/>
      <c r="M178" s="194"/>
      <c r="N178" s="195"/>
      <c r="O178" s="195"/>
      <c r="P178" s="196">
        <f>SUM(P179:P237)</f>
        <v>0</v>
      </c>
      <c r="Q178" s="195"/>
      <c r="R178" s="196">
        <f>SUM(R179:R237)</f>
        <v>0.035452499999999998</v>
      </c>
      <c r="S178" s="195"/>
      <c r="T178" s="197">
        <f>SUM(T179:T237)</f>
        <v>38.783056000000002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8" t="s">
        <v>80</v>
      </c>
      <c r="AT178" s="199" t="s">
        <v>72</v>
      </c>
      <c r="AU178" s="199" t="s">
        <v>80</v>
      </c>
      <c r="AY178" s="198" t="s">
        <v>129</v>
      </c>
      <c r="BK178" s="200">
        <f>SUM(BK179:BK237)</f>
        <v>0</v>
      </c>
    </row>
    <row r="179" s="2" customFormat="1" ht="24.15" customHeight="1">
      <c r="A179" s="41"/>
      <c r="B179" s="42"/>
      <c r="C179" s="203" t="s">
        <v>280</v>
      </c>
      <c r="D179" s="203" t="s">
        <v>132</v>
      </c>
      <c r="E179" s="204" t="s">
        <v>281</v>
      </c>
      <c r="F179" s="205" t="s">
        <v>282</v>
      </c>
      <c r="G179" s="206" t="s">
        <v>195</v>
      </c>
      <c r="H179" s="207">
        <v>141.81</v>
      </c>
      <c r="I179" s="208"/>
      <c r="J179" s="209">
        <f>ROUND(I179*H179,2)</f>
        <v>0</v>
      </c>
      <c r="K179" s="205" t="s">
        <v>136</v>
      </c>
      <c r="L179" s="47"/>
      <c r="M179" s="210" t="s">
        <v>19</v>
      </c>
      <c r="N179" s="211" t="s">
        <v>44</v>
      </c>
      <c r="O179" s="87"/>
      <c r="P179" s="212">
        <f>O179*H179</f>
        <v>0</v>
      </c>
      <c r="Q179" s="212">
        <v>0.00021000000000000001</v>
      </c>
      <c r="R179" s="212">
        <f>Q179*H179</f>
        <v>0.0297801</v>
      </c>
      <c r="S179" s="212">
        <v>0</v>
      </c>
      <c r="T179" s="213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4" t="s">
        <v>137</v>
      </c>
      <c r="AT179" s="214" t="s">
        <v>132</v>
      </c>
      <c r="AU179" s="214" t="s">
        <v>82</v>
      </c>
      <c r="AY179" s="20" t="s">
        <v>129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20" t="s">
        <v>80</v>
      </c>
      <c r="BK179" s="215">
        <f>ROUND(I179*H179,2)</f>
        <v>0</v>
      </c>
      <c r="BL179" s="20" t="s">
        <v>137</v>
      </c>
      <c r="BM179" s="214" t="s">
        <v>283</v>
      </c>
    </row>
    <row r="180" s="2" customFormat="1">
      <c r="A180" s="41"/>
      <c r="B180" s="42"/>
      <c r="C180" s="43"/>
      <c r="D180" s="216" t="s">
        <v>139</v>
      </c>
      <c r="E180" s="43"/>
      <c r="F180" s="217" t="s">
        <v>284</v>
      </c>
      <c r="G180" s="43"/>
      <c r="H180" s="43"/>
      <c r="I180" s="218"/>
      <c r="J180" s="43"/>
      <c r="K180" s="43"/>
      <c r="L180" s="47"/>
      <c r="M180" s="219"/>
      <c r="N180" s="220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139</v>
      </c>
      <c r="AU180" s="20" t="s">
        <v>82</v>
      </c>
    </row>
    <row r="181" s="13" customFormat="1">
      <c r="A181" s="13"/>
      <c r="B181" s="231"/>
      <c r="C181" s="232"/>
      <c r="D181" s="233" t="s">
        <v>185</v>
      </c>
      <c r="E181" s="234" t="s">
        <v>19</v>
      </c>
      <c r="F181" s="235" t="s">
        <v>198</v>
      </c>
      <c r="G181" s="232"/>
      <c r="H181" s="236">
        <v>141.81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185</v>
      </c>
      <c r="AU181" s="242" t="s">
        <v>82</v>
      </c>
      <c r="AV181" s="13" t="s">
        <v>82</v>
      </c>
      <c r="AW181" s="13" t="s">
        <v>34</v>
      </c>
      <c r="AX181" s="13" t="s">
        <v>80</v>
      </c>
      <c r="AY181" s="242" t="s">
        <v>129</v>
      </c>
    </row>
    <row r="182" s="2" customFormat="1" ht="24.15" customHeight="1">
      <c r="A182" s="41"/>
      <c r="B182" s="42"/>
      <c r="C182" s="203" t="s">
        <v>285</v>
      </c>
      <c r="D182" s="203" t="s">
        <v>132</v>
      </c>
      <c r="E182" s="204" t="s">
        <v>286</v>
      </c>
      <c r="F182" s="205" t="s">
        <v>287</v>
      </c>
      <c r="G182" s="206" t="s">
        <v>195</v>
      </c>
      <c r="H182" s="207">
        <v>141.81</v>
      </c>
      <c r="I182" s="208"/>
      <c r="J182" s="209">
        <f>ROUND(I182*H182,2)</f>
        <v>0</v>
      </c>
      <c r="K182" s="205" t="s">
        <v>136</v>
      </c>
      <c r="L182" s="47"/>
      <c r="M182" s="210" t="s">
        <v>19</v>
      </c>
      <c r="N182" s="211" t="s">
        <v>44</v>
      </c>
      <c r="O182" s="87"/>
      <c r="P182" s="212">
        <f>O182*H182</f>
        <v>0</v>
      </c>
      <c r="Q182" s="212">
        <v>4.0000000000000003E-05</v>
      </c>
      <c r="R182" s="212">
        <f>Q182*H182</f>
        <v>0.0056724000000000002</v>
      </c>
      <c r="S182" s="212">
        <v>0</v>
      </c>
      <c r="T182" s="213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4" t="s">
        <v>137</v>
      </c>
      <c r="AT182" s="214" t="s">
        <v>132</v>
      </c>
      <c r="AU182" s="214" t="s">
        <v>82</v>
      </c>
      <c r="AY182" s="20" t="s">
        <v>129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20" t="s">
        <v>80</v>
      </c>
      <c r="BK182" s="215">
        <f>ROUND(I182*H182,2)</f>
        <v>0</v>
      </c>
      <c r="BL182" s="20" t="s">
        <v>137</v>
      </c>
      <c r="BM182" s="214" t="s">
        <v>288</v>
      </c>
    </row>
    <row r="183" s="2" customFormat="1">
      <c r="A183" s="41"/>
      <c r="B183" s="42"/>
      <c r="C183" s="43"/>
      <c r="D183" s="216" t="s">
        <v>139</v>
      </c>
      <c r="E183" s="43"/>
      <c r="F183" s="217" t="s">
        <v>289</v>
      </c>
      <c r="G183" s="43"/>
      <c r="H183" s="43"/>
      <c r="I183" s="218"/>
      <c r="J183" s="43"/>
      <c r="K183" s="43"/>
      <c r="L183" s="47"/>
      <c r="M183" s="219"/>
      <c r="N183" s="220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139</v>
      </c>
      <c r="AU183" s="20" t="s">
        <v>82</v>
      </c>
    </row>
    <row r="184" s="13" customFormat="1">
      <c r="A184" s="13"/>
      <c r="B184" s="231"/>
      <c r="C184" s="232"/>
      <c r="D184" s="233" t="s">
        <v>185</v>
      </c>
      <c r="E184" s="234" t="s">
        <v>19</v>
      </c>
      <c r="F184" s="235" t="s">
        <v>198</v>
      </c>
      <c r="G184" s="232"/>
      <c r="H184" s="236">
        <v>141.81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185</v>
      </c>
      <c r="AU184" s="242" t="s">
        <v>82</v>
      </c>
      <c r="AV184" s="13" t="s">
        <v>82</v>
      </c>
      <c r="AW184" s="13" t="s">
        <v>34</v>
      </c>
      <c r="AX184" s="13" t="s">
        <v>80</v>
      </c>
      <c r="AY184" s="242" t="s">
        <v>129</v>
      </c>
    </row>
    <row r="185" s="2" customFormat="1" ht="24.15" customHeight="1">
      <c r="A185" s="41"/>
      <c r="B185" s="42"/>
      <c r="C185" s="203" t="s">
        <v>290</v>
      </c>
      <c r="D185" s="203" t="s">
        <v>132</v>
      </c>
      <c r="E185" s="204" t="s">
        <v>291</v>
      </c>
      <c r="F185" s="205" t="s">
        <v>292</v>
      </c>
      <c r="G185" s="206" t="s">
        <v>195</v>
      </c>
      <c r="H185" s="207">
        <v>4.1600000000000001</v>
      </c>
      <c r="I185" s="208"/>
      <c r="J185" s="209">
        <f>ROUND(I185*H185,2)</f>
        <v>0</v>
      </c>
      <c r="K185" s="205" t="s">
        <v>136</v>
      </c>
      <c r="L185" s="47"/>
      <c r="M185" s="210" t="s">
        <v>19</v>
      </c>
      <c r="N185" s="211" t="s">
        <v>44</v>
      </c>
      <c r="O185" s="87"/>
      <c r="P185" s="212">
        <f>O185*H185</f>
        <v>0</v>
      </c>
      <c r="Q185" s="212">
        <v>0</v>
      </c>
      <c r="R185" s="212">
        <f>Q185*H185</f>
        <v>0</v>
      </c>
      <c r="S185" s="212">
        <v>0.13100000000000001</v>
      </c>
      <c r="T185" s="213">
        <f>S185*H185</f>
        <v>0.54496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4" t="s">
        <v>137</v>
      </c>
      <c r="AT185" s="214" t="s">
        <v>132</v>
      </c>
      <c r="AU185" s="214" t="s">
        <v>82</v>
      </c>
      <c r="AY185" s="20" t="s">
        <v>129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20" t="s">
        <v>80</v>
      </c>
      <c r="BK185" s="215">
        <f>ROUND(I185*H185,2)</f>
        <v>0</v>
      </c>
      <c r="BL185" s="20" t="s">
        <v>137</v>
      </c>
      <c r="BM185" s="214" t="s">
        <v>293</v>
      </c>
    </row>
    <row r="186" s="2" customFormat="1">
      <c r="A186" s="41"/>
      <c r="B186" s="42"/>
      <c r="C186" s="43"/>
      <c r="D186" s="216" t="s">
        <v>139</v>
      </c>
      <c r="E186" s="43"/>
      <c r="F186" s="217" t="s">
        <v>294</v>
      </c>
      <c r="G186" s="43"/>
      <c r="H186" s="43"/>
      <c r="I186" s="218"/>
      <c r="J186" s="43"/>
      <c r="K186" s="43"/>
      <c r="L186" s="47"/>
      <c r="M186" s="219"/>
      <c r="N186" s="220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139</v>
      </c>
      <c r="AU186" s="20" t="s">
        <v>82</v>
      </c>
    </row>
    <row r="187" s="13" customFormat="1">
      <c r="A187" s="13"/>
      <c r="B187" s="231"/>
      <c r="C187" s="232"/>
      <c r="D187" s="233" t="s">
        <v>185</v>
      </c>
      <c r="E187" s="234" t="s">
        <v>19</v>
      </c>
      <c r="F187" s="235" t="s">
        <v>295</v>
      </c>
      <c r="G187" s="232"/>
      <c r="H187" s="236">
        <v>3.4529999999999998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185</v>
      </c>
      <c r="AU187" s="242" t="s">
        <v>82</v>
      </c>
      <c r="AV187" s="13" t="s">
        <v>82</v>
      </c>
      <c r="AW187" s="13" t="s">
        <v>34</v>
      </c>
      <c r="AX187" s="13" t="s">
        <v>73</v>
      </c>
      <c r="AY187" s="242" t="s">
        <v>129</v>
      </c>
    </row>
    <row r="188" s="13" customFormat="1">
      <c r="A188" s="13"/>
      <c r="B188" s="231"/>
      <c r="C188" s="232"/>
      <c r="D188" s="233" t="s">
        <v>185</v>
      </c>
      <c r="E188" s="234" t="s">
        <v>19</v>
      </c>
      <c r="F188" s="235" t="s">
        <v>296</v>
      </c>
      <c r="G188" s="232"/>
      <c r="H188" s="236">
        <v>0.70699999999999996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185</v>
      </c>
      <c r="AU188" s="242" t="s">
        <v>82</v>
      </c>
      <c r="AV188" s="13" t="s">
        <v>82</v>
      </c>
      <c r="AW188" s="13" t="s">
        <v>34</v>
      </c>
      <c r="AX188" s="13" t="s">
        <v>73</v>
      </c>
      <c r="AY188" s="242" t="s">
        <v>129</v>
      </c>
    </row>
    <row r="189" s="14" customFormat="1">
      <c r="A189" s="14"/>
      <c r="B189" s="243"/>
      <c r="C189" s="244"/>
      <c r="D189" s="233" t="s">
        <v>185</v>
      </c>
      <c r="E189" s="245" t="s">
        <v>19</v>
      </c>
      <c r="F189" s="246" t="s">
        <v>208</v>
      </c>
      <c r="G189" s="244"/>
      <c r="H189" s="247">
        <v>4.1600000000000001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185</v>
      </c>
      <c r="AU189" s="253" t="s">
        <v>82</v>
      </c>
      <c r="AV189" s="14" t="s">
        <v>137</v>
      </c>
      <c r="AW189" s="14" t="s">
        <v>34</v>
      </c>
      <c r="AX189" s="14" t="s">
        <v>80</v>
      </c>
      <c r="AY189" s="253" t="s">
        <v>129</v>
      </c>
    </row>
    <row r="190" s="2" customFormat="1" ht="16.5" customHeight="1">
      <c r="A190" s="41"/>
      <c r="B190" s="42"/>
      <c r="C190" s="203" t="s">
        <v>297</v>
      </c>
      <c r="D190" s="203" t="s">
        <v>132</v>
      </c>
      <c r="E190" s="204" t="s">
        <v>298</v>
      </c>
      <c r="F190" s="205" t="s">
        <v>299</v>
      </c>
      <c r="G190" s="206" t="s">
        <v>258</v>
      </c>
      <c r="H190" s="207">
        <v>14.404</v>
      </c>
      <c r="I190" s="208"/>
      <c r="J190" s="209">
        <f>ROUND(I190*H190,2)</f>
        <v>0</v>
      </c>
      <c r="K190" s="205" t="s">
        <v>136</v>
      </c>
      <c r="L190" s="47"/>
      <c r="M190" s="210" t="s">
        <v>19</v>
      </c>
      <c r="N190" s="211" t="s">
        <v>44</v>
      </c>
      <c r="O190" s="87"/>
      <c r="P190" s="212">
        <f>O190*H190</f>
        <v>0</v>
      </c>
      <c r="Q190" s="212">
        <v>0</v>
      </c>
      <c r="R190" s="212">
        <f>Q190*H190</f>
        <v>0</v>
      </c>
      <c r="S190" s="212">
        <v>2.2000000000000002</v>
      </c>
      <c r="T190" s="213">
        <f>S190*H190</f>
        <v>31.688800000000004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4" t="s">
        <v>137</v>
      </c>
      <c r="AT190" s="214" t="s">
        <v>132</v>
      </c>
      <c r="AU190" s="214" t="s">
        <v>82</v>
      </c>
      <c r="AY190" s="20" t="s">
        <v>129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20" t="s">
        <v>80</v>
      </c>
      <c r="BK190" s="215">
        <f>ROUND(I190*H190,2)</f>
        <v>0</v>
      </c>
      <c r="BL190" s="20" t="s">
        <v>137</v>
      </c>
      <c r="BM190" s="214" t="s">
        <v>300</v>
      </c>
    </row>
    <row r="191" s="2" customFormat="1">
      <c r="A191" s="41"/>
      <c r="B191" s="42"/>
      <c r="C191" s="43"/>
      <c r="D191" s="216" t="s">
        <v>139</v>
      </c>
      <c r="E191" s="43"/>
      <c r="F191" s="217" t="s">
        <v>301</v>
      </c>
      <c r="G191" s="43"/>
      <c r="H191" s="43"/>
      <c r="I191" s="218"/>
      <c r="J191" s="43"/>
      <c r="K191" s="43"/>
      <c r="L191" s="47"/>
      <c r="M191" s="219"/>
      <c r="N191" s="220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139</v>
      </c>
      <c r="AU191" s="20" t="s">
        <v>82</v>
      </c>
    </row>
    <row r="192" s="13" customFormat="1">
      <c r="A192" s="13"/>
      <c r="B192" s="231"/>
      <c r="C192" s="232"/>
      <c r="D192" s="233" t="s">
        <v>185</v>
      </c>
      <c r="E192" s="234" t="s">
        <v>19</v>
      </c>
      <c r="F192" s="235" t="s">
        <v>302</v>
      </c>
      <c r="G192" s="232"/>
      <c r="H192" s="236">
        <v>14.404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185</v>
      </c>
      <c r="AU192" s="242" t="s">
        <v>82</v>
      </c>
      <c r="AV192" s="13" t="s">
        <v>82</v>
      </c>
      <c r="AW192" s="13" t="s">
        <v>34</v>
      </c>
      <c r="AX192" s="13" t="s">
        <v>80</v>
      </c>
      <c r="AY192" s="242" t="s">
        <v>129</v>
      </c>
    </row>
    <row r="193" s="2" customFormat="1" ht="24.15" customHeight="1">
      <c r="A193" s="41"/>
      <c r="B193" s="42"/>
      <c r="C193" s="203" t="s">
        <v>303</v>
      </c>
      <c r="D193" s="203" t="s">
        <v>132</v>
      </c>
      <c r="E193" s="204" t="s">
        <v>304</v>
      </c>
      <c r="F193" s="205" t="s">
        <v>305</v>
      </c>
      <c r="G193" s="206" t="s">
        <v>135</v>
      </c>
      <c r="H193" s="207">
        <v>0.76500000000000001</v>
      </c>
      <c r="I193" s="208"/>
      <c r="J193" s="209">
        <f>ROUND(I193*H193,2)</f>
        <v>0</v>
      </c>
      <c r="K193" s="205" t="s">
        <v>136</v>
      </c>
      <c r="L193" s="47"/>
      <c r="M193" s="210" t="s">
        <v>19</v>
      </c>
      <c r="N193" s="211" t="s">
        <v>44</v>
      </c>
      <c r="O193" s="87"/>
      <c r="P193" s="212">
        <f>O193*H193</f>
        <v>0</v>
      </c>
      <c r="Q193" s="212">
        <v>0</v>
      </c>
      <c r="R193" s="212">
        <f>Q193*H193</f>
        <v>0</v>
      </c>
      <c r="S193" s="212">
        <v>0.069000000000000006</v>
      </c>
      <c r="T193" s="213">
        <f>S193*H193</f>
        <v>0.052785000000000006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4" t="s">
        <v>137</v>
      </c>
      <c r="AT193" s="214" t="s">
        <v>132</v>
      </c>
      <c r="AU193" s="214" t="s">
        <v>82</v>
      </c>
      <c r="AY193" s="20" t="s">
        <v>129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20" t="s">
        <v>80</v>
      </c>
      <c r="BK193" s="215">
        <f>ROUND(I193*H193,2)</f>
        <v>0</v>
      </c>
      <c r="BL193" s="20" t="s">
        <v>137</v>
      </c>
      <c r="BM193" s="214" t="s">
        <v>306</v>
      </c>
    </row>
    <row r="194" s="2" customFormat="1">
      <c r="A194" s="41"/>
      <c r="B194" s="42"/>
      <c r="C194" s="43"/>
      <c r="D194" s="216" t="s">
        <v>139</v>
      </c>
      <c r="E194" s="43"/>
      <c r="F194" s="217" t="s">
        <v>307</v>
      </c>
      <c r="G194" s="43"/>
      <c r="H194" s="43"/>
      <c r="I194" s="218"/>
      <c r="J194" s="43"/>
      <c r="K194" s="43"/>
      <c r="L194" s="47"/>
      <c r="M194" s="219"/>
      <c r="N194" s="220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139</v>
      </c>
      <c r="AU194" s="20" t="s">
        <v>82</v>
      </c>
    </row>
    <row r="195" s="13" customFormat="1">
      <c r="A195" s="13"/>
      <c r="B195" s="231"/>
      <c r="C195" s="232"/>
      <c r="D195" s="233" t="s">
        <v>185</v>
      </c>
      <c r="E195" s="234" t="s">
        <v>19</v>
      </c>
      <c r="F195" s="235" t="s">
        <v>308</v>
      </c>
      <c r="G195" s="232"/>
      <c r="H195" s="236">
        <v>0.54000000000000004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185</v>
      </c>
      <c r="AU195" s="242" t="s">
        <v>82</v>
      </c>
      <c r="AV195" s="13" t="s">
        <v>82</v>
      </c>
      <c r="AW195" s="13" t="s">
        <v>34</v>
      </c>
      <c r="AX195" s="13" t="s">
        <v>73</v>
      </c>
      <c r="AY195" s="242" t="s">
        <v>129</v>
      </c>
    </row>
    <row r="196" s="13" customFormat="1">
      <c r="A196" s="13"/>
      <c r="B196" s="231"/>
      <c r="C196" s="232"/>
      <c r="D196" s="233" t="s">
        <v>185</v>
      </c>
      <c r="E196" s="234" t="s">
        <v>19</v>
      </c>
      <c r="F196" s="235" t="s">
        <v>309</v>
      </c>
      <c r="G196" s="232"/>
      <c r="H196" s="236">
        <v>0.22500000000000001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185</v>
      </c>
      <c r="AU196" s="242" t="s">
        <v>82</v>
      </c>
      <c r="AV196" s="13" t="s">
        <v>82</v>
      </c>
      <c r="AW196" s="13" t="s">
        <v>34</v>
      </c>
      <c r="AX196" s="13" t="s">
        <v>73</v>
      </c>
      <c r="AY196" s="242" t="s">
        <v>129</v>
      </c>
    </row>
    <row r="197" s="14" customFormat="1">
      <c r="A197" s="14"/>
      <c r="B197" s="243"/>
      <c r="C197" s="244"/>
      <c r="D197" s="233" t="s">
        <v>185</v>
      </c>
      <c r="E197" s="245" t="s">
        <v>19</v>
      </c>
      <c r="F197" s="246" t="s">
        <v>208</v>
      </c>
      <c r="G197" s="244"/>
      <c r="H197" s="247">
        <v>0.76500000000000001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185</v>
      </c>
      <c r="AU197" s="253" t="s">
        <v>82</v>
      </c>
      <c r="AV197" s="14" t="s">
        <v>137</v>
      </c>
      <c r="AW197" s="14" t="s">
        <v>34</v>
      </c>
      <c r="AX197" s="14" t="s">
        <v>80</v>
      </c>
      <c r="AY197" s="253" t="s">
        <v>129</v>
      </c>
    </row>
    <row r="198" s="2" customFormat="1" ht="24.15" customHeight="1">
      <c r="A198" s="41"/>
      <c r="B198" s="42"/>
      <c r="C198" s="203" t="s">
        <v>310</v>
      </c>
      <c r="D198" s="203" t="s">
        <v>132</v>
      </c>
      <c r="E198" s="204" t="s">
        <v>311</v>
      </c>
      <c r="F198" s="205" t="s">
        <v>312</v>
      </c>
      <c r="G198" s="206" t="s">
        <v>195</v>
      </c>
      <c r="H198" s="207">
        <v>6.923</v>
      </c>
      <c r="I198" s="208"/>
      <c r="J198" s="209">
        <f>ROUND(I198*H198,2)</f>
        <v>0</v>
      </c>
      <c r="K198" s="205" t="s">
        <v>136</v>
      </c>
      <c r="L198" s="47"/>
      <c r="M198" s="210" t="s">
        <v>19</v>
      </c>
      <c r="N198" s="211" t="s">
        <v>44</v>
      </c>
      <c r="O198" s="87"/>
      <c r="P198" s="212">
        <f>O198*H198</f>
        <v>0</v>
      </c>
      <c r="Q198" s="212">
        <v>0</v>
      </c>
      <c r="R198" s="212">
        <f>Q198*H198</f>
        <v>0</v>
      </c>
      <c r="S198" s="212">
        <v>0.187</v>
      </c>
      <c r="T198" s="213">
        <f>S198*H198</f>
        <v>1.2946010000000001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4" t="s">
        <v>137</v>
      </c>
      <c r="AT198" s="214" t="s">
        <v>132</v>
      </c>
      <c r="AU198" s="214" t="s">
        <v>82</v>
      </c>
      <c r="AY198" s="20" t="s">
        <v>129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20" t="s">
        <v>80</v>
      </c>
      <c r="BK198" s="215">
        <f>ROUND(I198*H198,2)</f>
        <v>0</v>
      </c>
      <c r="BL198" s="20" t="s">
        <v>137</v>
      </c>
      <c r="BM198" s="214" t="s">
        <v>313</v>
      </c>
    </row>
    <row r="199" s="2" customFormat="1">
      <c r="A199" s="41"/>
      <c r="B199" s="42"/>
      <c r="C199" s="43"/>
      <c r="D199" s="216" t="s">
        <v>139</v>
      </c>
      <c r="E199" s="43"/>
      <c r="F199" s="217" t="s">
        <v>314</v>
      </c>
      <c r="G199" s="43"/>
      <c r="H199" s="43"/>
      <c r="I199" s="218"/>
      <c r="J199" s="43"/>
      <c r="K199" s="43"/>
      <c r="L199" s="47"/>
      <c r="M199" s="219"/>
      <c r="N199" s="220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139</v>
      </c>
      <c r="AU199" s="20" t="s">
        <v>82</v>
      </c>
    </row>
    <row r="200" s="13" customFormat="1">
      <c r="A200" s="13"/>
      <c r="B200" s="231"/>
      <c r="C200" s="232"/>
      <c r="D200" s="233" t="s">
        <v>185</v>
      </c>
      <c r="E200" s="234" t="s">
        <v>19</v>
      </c>
      <c r="F200" s="235" t="s">
        <v>315</v>
      </c>
      <c r="G200" s="232"/>
      <c r="H200" s="236">
        <v>2.9399999999999999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185</v>
      </c>
      <c r="AU200" s="242" t="s">
        <v>82</v>
      </c>
      <c r="AV200" s="13" t="s">
        <v>82</v>
      </c>
      <c r="AW200" s="13" t="s">
        <v>34</v>
      </c>
      <c r="AX200" s="13" t="s">
        <v>73</v>
      </c>
      <c r="AY200" s="242" t="s">
        <v>129</v>
      </c>
    </row>
    <row r="201" s="13" customFormat="1">
      <c r="A201" s="13"/>
      <c r="B201" s="231"/>
      <c r="C201" s="232"/>
      <c r="D201" s="233" t="s">
        <v>185</v>
      </c>
      <c r="E201" s="234" t="s">
        <v>19</v>
      </c>
      <c r="F201" s="235" t="s">
        <v>316</v>
      </c>
      <c r="G201" s="232"/>
      <c r="H201" s="236">
        <v>0.47299999999999998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185</v>
      </c>
      <c r="AU201" s="242" t="s">
        <v>82</v>
      </c>
      <c r="AV201" s="13" t="s">
        <v>82</v>
      </c>
      <c r="AW201" s="13" t="s">
        <v>34</v>
      </c>
      <c r="AX201" s="13" t="s">
        <v>73</v>
      </c>
      <c r="AY201" s="242" t="s">
        <v>129</v>
      </c>
    </row>
    <row r="202" s="13" customFormat="1">
      <c r="A202" s="13"/>
      <c r="B202" s="231"/>
      <c r="C202" s="232"/>
      <c r="D202" s="233" t="s">
        <v>185</v>
      </c>
      <c r="E202" s="234" t="s">
        <v>19</v>
      </c>
      <c r="F202" s="235" t="s">
        <v>317</v>
      </c>
      <c r="G202" s="232"/>
      <c r="H202" s="236">
        <v>0.94499999999999995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185</v>
      </c>
      <c r="AU202" s="242" t="s">
        <v>82</v>
      </c>
      <c r="AV202" s="13" t="s">
        <v>82</v>
      </c>
      <c r="AW202" s="13" t="s">
        <v>34</v>
      </c>
      <c r="AX202" s="13" t="s">
        <v>73</v>
      </c>
      <c r="AY202" s="242" t="s">
        <v>129</v>
      </c>
    </row>
    <row r="203" s="13" customFormat="1">
      <c r="A203" s="13"/>
      <c r="B203" s="231"/>
      <c r="C203" s="232"/>
      <c r="D203" s="233" t="s">
        <v>185</v>
      </c>
      <c r="E203" s="234" t="s">
        <v>19</v>
      </c>
      <c r="F203" s="235" t="s">
        <v>318</v>
      </c>
      <c r="G203" s="232"/>
      <c r="H203" s="236">
        <v>0.94499999999999995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185</v>
      </c>
      <c r="AU203" s="242" t="s">
        <v>82</v>
      </c>
      <c r="AV203" s="13" t="s">
        <v>82</v>
      </c>
      <c r="AW203" s="13" t="s">
        <v>34</v>
      </c>
      <c r="AX203" s="13" t="s">
        <v>73</v>
      </c>
      <c r="AY203" s="242" t="s">
        <v>129</v>
      </c>
    </row>
    <row r="204" s="13" customFormat="1">
      <c r="A204" s="13"/>
      <c r="B204" s="231"/>
      <c r="C204" s="232"/>
      <c r="D204" s="233" t="s">
        <v>185</v>
      </c>
      <c r="E204" s="234" t="s">
        <v>19</v>
      </c>
      <c r="F204" s="235" t="s">
        <v>319</v>
      </c>
      <c r="G204" s="232"/>
      <c r="H204" s="236">
        <v>0.94499999999999995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185</v>
      </c>
      <c r="AU204" s="242" t="s">
        <v>82</v>
      </c>
      <c r="AV204" s="13" t="s">
        <v>82</v>
      </c>
      <c r="AW204" s="13" t="s">
        <v>34</v>
      </c>
      <c r="AX204" s="13" t="s">
        <v>73</v>
      </c>
      <c r="AY204" s="242" t="s">
        <v>129</v>
      </c>
    </row>
    <row r="205" s="13" customFormat="1">
      <c r="A205" s="13"/>
      <c r="B205" s="231"/>
      <c r="C205" s="232"/>
      <c r="D205" s="233" t="s">
        <v>185</v>
      </c>
      <c r="E205" s="234" t="s">
        <v>19</v>
      </c>
      <c r="F205" s="235" t="s">
        <v>320</v>
      </c>
      <c r="G205" s="232"/>
      <c r="H205" s="236">
        <v>0.67500000000000004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185</v>
      </c>
      <c r="AU205" s="242" t="s">
        <v>82</v>
      </c>
      <c r="AV205" s="13" t="s">
        <v>82</v>
      </c>
      <c r="AW205" s="13" t="s">
        <v>34</v>
      </c>
      <c r="AX205" s="13" t="s">
        <v>73</v>
      </c>
      <c r="AY205" s="242" t="s">
        <v>129</v>
      </c>
    </row>
    <row r="206" s="14" customFormat="1">
      <c r="A206" s="14"/>
      <c r="B206" s="243"/>
      <c r="C206" s="244"/>
      <c r="D206" s="233" t="s">
        <v>185</v>
      </c>
      <c r="E206" s="245" t="s">
        <v>19</v>
      </c>
      <c r="F206" s="246" t="s">
        <v>208</v>
      </c>
      <c r="G206" s="244"/>
      <c r="H206" s="247">
        <v>6.923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185</v>
      </c>
      <c r="AU206" s="253" t="s">
        <v>82</v>
      </c>
      <c r="AV206" s="14" t="s">
        <v>137</v>
      </c>
      <c r="AW206" s="14" t="s">
        <v>34</v>
      </c>
      <c r="AX206" s="14" t="s">
        <v>80</v>
      </c>
      <c r="AY206" s="253" t="s">
        <v>129</v>
      </c>
    </row>
    <row r="207" s="2" customFormat="1" ht="24.15" customHeight="1">
      <c r="A207" s="41"/>
      <c r="B207" s="42"/>
      <c r="C207" s="203" t="s">
        <v>321</v>
      </c>
      <c r="D207" s="203" t="s">
        <v>132</v>
      </c>
      <c r="E207" s="204" t="s">
        <v>322</v>
      </c>
      <c r="F207" s="205" t="s">
        <v>323</v>
      </c>
      <c r="G207" s="206" t="s">
        <v>195</v>
      </c>
      <c r="H207" s="207">
        <v>1.6770000000000001</v>
      </c>
      <c r="I207" s="208"/>
      <c r="J207" s="209">
        <f>ROUND(I207*H207,2)</f>
        <v>0</v>
      </c>
      <c r="K207" s="205" t="s">
        <v>136</v>
      </c>
      <c r="L207" s="47"/>
      <c r="M207" s="210" t="s">
        <v>19</v>
      </c>
      <c r="N207" s="211" t="s">
        <v>44</v>
      </c>
      <c r="O207" s="87"/>
      <c r="P207" s="212">
        <f>O207*H207</f>
        <v>0</v>
      </c>
      <c r="Q207" s="212">
        <v>0</v>
      </c>
      <c r="R207" s="212">
        <f>Q207*H207</f>
        <v>0</v>
      </c>
      <c r="S207" s="212">
        <v>0.27000000000000002</v>
      </c>
      <c r="T207" s="213">
        <f>S207*H207</f>
        <v>0.45279000000000003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4" t="s">
        <v>137</v>
      </c>
      <c r="AT207" s="214" t="s">
        <v>132</v>
      </c>
      <c r="AU207" s="214" t="s">
        <v>82</v>
      </c>
      <c r="AY207" s="20" t="s">
        <v>129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20" t="s">
        <v>80</v>
      </c>
      <c r="BK207" s="215">
        <f>ROUND(I207*H207,2)</f>
        <v>0</v>
      </c>
      <c r="BL207" s="20" t="s">
        <v>137</v>
      </c>
      <c r="BM207" s="214" t="s">
        <v>324</v>
      </c>
    </row>
    <row r="208" s="2" customFormat="1">
      <c r="A208" s="41"/>
      <c r="B208" s="42"/>
      <c r="C208" s="43"/>
      <c r="D208" s="216" t="s">
        <v>139</v>
      </c>
      <c r="E208" s="43"/>
      <c r="F208" s="217" t="s">
        <v>325</v>
      </c>
      <c r="G208" s="43"/>
      <c r="H208" s="43"/>
      <c r="I208" s="218"/>
      <c r="J208" s="43"/>
      <c r="K208" s="43"/>
      <c r="L208" s="47"/>
      <c r="M208" s="219"/>
      <c r="N208" s="220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139</v>
      </c>
      <c r="AU208" s="20" t="s">
        <v>82</v>
      </c>
    </row>
    <row r="209" s="13" customFormat="1">
      <c r="A209" s="13"/>
      <c r="B209" s="231"/>
      <c r="C209" s="232"/>
      <c r="D209" s="233" t="s">
        <v>185</v>
      </c>
      <c r="E209" s="234" t="s">
        <v>19</v>
      </c>
      <c r="F209" s="235" t="s">
        <v>326</v>
      </c>
      <c r="G209" s="232"/>
      <c r="H209" s="236">
        <v>0.46200000000000002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185</v>
      </c>
      <c r="AU209" s="242" t="s">
        <v>82</v>
      </c>
      <c r="AV209" s="13" t="s">
        <v>82</v>
      </c>
      <c r="AW209" s="13" t="s">
        <v>34</v>
      </c>
      <c r="AX209" s="13" t="s">
        <v>73</v>
      </c>
      <c r="AY209" s="242" t="s">
        <v>129</v>
      </c>
    </row>
    <row r="210" s="13" customFormat="1">
      <c r="A210" s="13"/>
      <c r="B210" s="231"/>
      <c r="C210" s="232"/>
      <c r="D210" s="233" t="s">
        <v>185</v>
      </c>
      <c r="E210" s="234" t="s">
        <v>19</v>
      </c>
      <c r="F210" s="235" t="s">
        <v>327</v>
      </c>
      <c r="G210" s="232"/>
      <c r="H210" s="236">
        <v>0.67500000000000004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185</v>
      </c>
      <c r="AU210" s="242" t="s">
        <v>82</v>
      </c>
      <c r="AV210" s="13" t="s">
        <v>82</v>
      </c>
      <c r="AW210" s="13" t="s">
        <v>34</v>
      </c>
      <c r="AX210" s="13" t="s">
        <v>73</v>
      </c>
      <c r="AY210" s="242" t="s">
        <v>129</v>
      </c>
    </row>
    <row r="211" s="13" customFormat="1">
      <c r="A211" s="13"/>
      <c r="B211" s="231"/>
      <c r="C211" s="232"/>
      <c r="D211" s="233" t="s">
        <v>185</v>
      </c>
      <c r="E211" s="234" t="s">
        <v>19</v>
      </c>
      <c r="F211" s="235" t="s">
        <v>328</v>
      </c>
      <c r="G211" s="232"/>
      <c r="H211" s="236">
        <v>0.54000000000000004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185</v>
      </c>
      <c r="AU211" s="242" t="s">
        <v>82</v>
      </c>
      <c r="AV211" s="13" t="s">
        <v>82</v>
      </c>
      <c r="AW211" s="13" t="s">
        <v>34</v>
      </c>
      <c r="AX211" s="13" t="s">
        <v>73</v>
      </c>
      <c r="AY211" s="242" t="s">
        <v>129</v>
      </c>
    </row>
    <row r="212" s="14" customFormat="1">
      <c r="A212" s="14"/>
      <c r="B212" s="243"/>
      <c r="C212" s="244"/>
      <c r="D212" s="233" t="s">
        <v>185</v>
      </c>
      <c r="E212" s="245" t="s">
        <v>19</v>
      </c>
      <c r="F212" s="246" t="s">
        <v>208</v>
      </c>
      <c r="G212" s="244"/>
      <c r="H212" s="247">
        <v>1.6770000000000001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185</v>
      </c>
      <c r="AU212" s="253" t="s">
        <v>82</v>
      </c>
      <c r="AV212" s="14" t="s">
        <v>137</v>
      </c>
      <c r="AW212" s="14" t="s">
        <v>34</v>
      </c>
      <c r="AX212" s="14" t="s">
        <v>80</v>
      </c>
      <c r="AY212" s="253" t="s">
        <v>129</v>
      </c>
    </row>
    <row r="213" s="2" customFormat="1" ht="24.15" customHeight="1">
      <c r="A213" s="41"/>
      <c r="B213" s="42"/>
      <c r="C213" s="203" t="s">
        <v>329</v>
      </c>
      <c r="D213" s="203" t="s">
        <v>132</v>
      </c>
      <c r="E213" s="204" t="s">
        <v>330</v>
      </c>
      <c r="F213" s="205" t="s">
        <v>331</v>
      </c>
      <c r="G213" s="206" t="s">
        <v>258</v>
      </c>
      <c r="H213" s="207">
        <v>0.47299999999999998</v>
      </c>
      <c r="I213" s="208"/>
      <c r="J213" s="209">
        <f>ROUND(I213*H213,2)</f>
        <v>0</v>
      </c>
      <c r="K213" s="205" t="s">
        <v>136</v>
      </c>
      <c r="L213" s="47"/>
      <c r="M213" s="210" t="s">
        <v>19</v>
      </c>
      <c r="N213" s="211" t="s">
        <v>44</v>
      </c>
      <c r="O213" s="87"/>
      <c r="P213" s="212">
        <f>O213*H213</f>
        <v>0</v>
      </c>
      <c r="Q213" s="212">
        <v>0</v>
      </c>
      <c r="R213" s="212">
        <f>Q213*H213</f>
        <v>0</v>
      </c>
      <c r="S213" s="212">
        <v>1.8</v>
      </c>
      <c r="T213" s="213">
        <f>S213*H213</f>
        <v>0.85139999999999993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4" t="s">
        <v>137</v>
      </c>
      <c r="AT213" s="214" t="s">
        <v>132</v>
      </c>
      <c r="AU213" s="214" t="s">
        <v>82</v>
      </c>
      <c r="AY213" s="20" t="s">
        <v>129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20" t="s">
        <v>80</v>
      </c>
      <c r="BK213" s="215">
        <f>ROUND(I213*H213,2)</f>
        <v>0</v>
      </c>
      <c r="BL213" s="20" t="s">
        <v>137</v>
      </c>
      <c r="BM213" s="214" t="s">
        <v>332</v>
      </c>
    </row>
    <row r="214" s="2" customFormat="1">
      <c r="A214" s="41"/>
      <c r="B214" s="42"/>
      <c r="C214" s="43"/>
      <c r="D214" s="216" t="s">
        <v>139</v>
      </c>
      <c r="E214" s="43"/>
      <c r="F214" s="217" t="s">
        <v>333</v>
      </c>
      <c r="G214" s="43"/>
      <c r="H214" s="43"/>
      <c r="I214" s="218"/>
      <c r="J214" s="43"/>
      <c r="K214" s="43"/>
      <c r="L214" s="47"/>
      <c r="M214" s="219"/>
      <c r="N214" s="220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139</v>
      </c>
      <c r="AU214" s="20" t="s">
        <v>82</v>
      </c>
    </row>
    <row r="215" s="13" customFormat="1">
      <c r="A215" s="13"/>
      <c r="B215" s="231"/>
      <c r="C215" s="232"/>
      <c r="D215" s="233" t="s">
        <v>185</v>
      </c>
      <c r="E215" s="234" t="s">
        <v>19</v>
      </c>
      <c r="F215" s="235" t="s">
        <v>334</v>
      </c>
      <c r="G215" s="232"/>
      <c r="H215" s="236">
        <v>0.47299999999999998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185</v>
      </c>
      <c r="AU215" s="242" t="s">
        <v>82</v>
      </c>
      <c r="AV215" s="13" t="s">
        <v>82</v>
      </c>
      <c r="AW215" s="13" t="s">
        <v>34</v>
      </c>
      <c r="AX215" s="13" t="s">
        <v>80</v>
      </c>
      <c r="AY215" s="242" t="s">
        <v>129</v>
      </c>
    </row>
    <row r="216" s="2" customFormat="1" ht="24.15" customHeight="1">
      <c r="A216" s="41"/>
      <c r="B216" s="42"/>
      <c r="C216" s="203" t="s">
        <v>335</v>
      </c>
      <c r="D216" s="203" t="s">
        <v>132</v>
      </c>
      <c r="E216" s="204" t="s">
        <v>336</v>
      </c>
      <c r="F216" s="205" t="s">
        <v>337</v>
      </c>
      <c r="G216" s="206" t="s">
        <v>195</v>
      </c>
      <c r="H216" s="207">
        <v>7.8399999999999999</v>
      </c>
      <c r="I216" s="208"/>
      <c r="J216" s="209">
        <f>ROUND(I216*H216,2)</f>
        <v>0</v>
      </c>
      <c r="K216" s="205" t="s">
        <v>136</v>
      </c>
      <c r="L216" s="47"/>
      <c r="M216" s="210" t="s">
        <v>19</v>
      </c>
      <c r="N216" s="211" t="s">
        <v>44</v>
      </c>
      <c r="O216" s="87"/>
      <c r="P216" s="212">
        <f>O216*H216</f>
        <v>0</v>
      </c>
      <c r="Q216" s="212">
        <v>0</v>
      </c>
      <c r="R216" s="212">
        <f>Q216*H216</f>
        <v>0</v>
      </c>
      <c r="S216" s="212">
        <v>0.17999999999999999</v>
      </c>
      <c r="T216" s="213">
        <f>S216*H216</f>
        <v>1.4112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4" t="s">
        <v>137</v>
      </c>
      <c r="AT216" s="214" t="s">
        <v>132</v>
      </c>
      <c r="AU216" s="214" t="s">
        <v>82</v>
      </c>
      <c r="AY216" s="20" t="s">
        <v>129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20" t="s">
        <v>80</v>
      </c>
      <c r="BK216" s="215">
        <f>ROUND(I216*H216,2)</f>
        <v>0</v>
      </c>
      <c r="BL216" s="20" t="s">
        <v>137</v>
      </c>
      <c r="BM216" s="214" t="s">
        <v>338</v>
      </c>
    </row>
    <row r="217" s="2" customFormat="1">
      <c r="A217" s="41"/>
      <c r="B217" s="42"/>
      <c r="C217" s="43"/>
      <c r="D217" s="216" t="s">
        <v>139</v>
      </c>
      <c r="E217" s="43"/>
      <c r="F217" s="217" t="s">
        <v>339</v>
      </c>
      <c r="G217" s="43"/>
      <c r="H217" s="43"/>
      <c r="I217" s="218"/>
      <c r="J217" s="43"/>
      <c r="K217" s="43"/>
      <c r="L217" s="47"/>
      <c r="M217" s="219"/>
      <c r="N217" s="220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139</v>
      </c>
      <c r="AU217" s="20" t="s">
        <v>82</v>
      </c>
    </row>
    <row r="218" s="13" customFormat="1">
      <c r="A218" s="13"/>
      <c r="B218" s="231"/>
      <c r="C218" s="232"/>
      <c r="D218" s="233" t="s">
        <v>185</v>
      </c>
      <c r="E218" s="234" t="s">
        <v>19</v>
      </c>
      <c r="F218" s="235" t="s">
        <v>340</v>
      </c>
      <c r="G218" s="232"/>
      <c r="H218" s="236">
        <v>1.96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185</v>
      </c>
      <c r="AU218" s="242" t="s">
        <v>82</v>
      </c>
      <c r="AV218" s="13" t="s">
        <v>82</v>
      </c>
      <c r="AW218" s="13" t="s">
        <v>34</v>
      </c>
      <c r="AX218" s="13" t="s">
        <v>73</v>
      </c>
      <c r="AY218" s="242" t="s">
        <v>129</v>
      </c>
    </row>
    <row r="219" s="13" customFormat="1">
      <c r="A219" s="13"/>
      <c r="B219" s="231"/>
      <c r="C219" s="232"/>
      <c r="D219" s="233" t="s">
        <v>185</v>
      </c>
      <c r="E219" s="234" t="s">
        <v>19</v>
      </c>
      <c r="F219" s="235" t="s">
        <v>341</v>
      </c>
      <c r="G219" s="232"/>
      <c r="H219" s="236">
        <v>3.9199999999999999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185</v>
      </c>
      <c r="AU219" s="242" t="s">
        <v>82</v>
      </c>
      <c r="AV219" s="13" t="s">
        <v>82</v>
      </c>
      <c r="AW219" s="13" t="s">
        <v>34</v>
      </c>
      <c r="AX219" s="13" t="s">
        <v>73</v>
      </c>
      <c r="AY219" s="242" t="s">
        <v>129</v>
      </c>
    </row>
    <row r="220" s="13" customFormat="1">
      <c r="A220" s="13"/>
      <c r="B220" s="231"/>
      <c r="C220" s="232"/>
      <c r="D220" s="233" t="s">
        <v>185</v>
      </c>
      <c r="E220" s="234" t="s">
        <v>19</v>
      </c>
      <c r="F220" s="235" t="s">
        <v>342</v>
      </c>
      <c r="G220" s="232"/>
      <c r="H220" s="236">
        <v>1.96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185</v>
      </c>
      <c r="AU220" s="242" t="s">
        <v>82</v>
      </c>
      <c r="AV220" s="13" t="s">
        <v>82</v>
      </c>
      <c r="AW220" s="13" t="s">
        <v>34</v>
      </c>
      <c r="AX220" s="13" t="s">
        <v>73</v>
      </c>
      <c r="AY220" s="242" t="s">
        <v>129</v>
      </c>
    </row>
    <row r="221" s="14" customFormat="1">
      <c r="A221" s="14"/>
      <c r="B221" s="243"/>
      <c r="C221" s="244"/>
      <c r="D221" s="233" t="s">
        <v>185</v>
      </c>
      <c r="E221" s="245" t="s">
        <v>19</v>
      </c>
      <c r="F221" s="246" t="s">
        <v>208</v>
      </c>
      <c r="G221" s="244"/>
      <c r="H221" s="247">
        <v>7.8399999999999999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185</v>
      </c>
      <c r="AU221" s="253" t="s">
        <v>82</v>
      </c>
      <c r="AV221" s="14" t="s">
        <v>137</v>
      </c>
      <c r="AW221" s="14" t="s">
        <v>34</v>
      </c>
      <c r="AX221" s="14" t="s">
        <v>80</v>
      </c>
      <c r="AY221" s="253" t="s">
        <v>129</v>
      </c>
    </row>
    <row r="222" s="2" customFormat="1" ht="24.15" customHeight="1">
      <c r="A222" s="41"/>
      <c r="B222" s="42"/>
      <c r="C222" s="203" t="s">
        <v>343</v>
      </c>
      <c r="D222" s="203" t="s">
        <v>132</v>
      </c>
      <c r="E222" s="204" t="s">
        <v>344</v>
      </c>
      <c r="F222" s="205" t="s">
        <v>345</v>
      </c>
      <c r="G222" s="206" t="s">
        <v>195</v>
      </c>
      <c r="H222" s="207">
        <v>6.0759999999999996</v>
      </c>
      <c r="I222" s="208"/>
      <c r="J222" s="209">
        <f>ROUND(I222*H222,2)</f>
        <v>0</v>
      </c>
      <c r="K222" s="205" t="s">
        <v>136</v>
      </c>
      <c r="L222" s="47"/>
      <c r="M222" s="210" t="s">
        <v>19</v>
      </c>
      <c r="N222" s="211" t="s">
        <v>44</v>
      </c>
      <c r="O222" s="87"/>
      <c r="P222" s="212">
        <f>O222*H222</f>
        <v>0</v>
      </c>
      <c r="Q222" s="212">
        <v>0</v>
      </c>
      <c r="R222" s="212">
        <f>Q222*H222</f>
        <v>0</v>
      </c>
      <c r="S222" s="212">
        <v>0.27000000000000002</v>
      </c>
      <c r="T222" s="213">
        <f>S222*H222</f>
        <v>1.64052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4" t="s">
        <v>137</v>
      </c>
      <c r="AT222" s="214" t="s">
        <v>132</v>
      </c>
      <c r="AU222" s="214" t="s">
        <v>82</v>
      </c>
      <c r="AY222" s="20" t="s">
        <v>129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20" t="s">
        <v>80</v>
      </c>
      <c r="BK222" s="215">
        <f>ROUND(I222*H222,2)</f>
        <v>0</v>
      </c>
      <c r="BL222" s="20" t="s">
        <v>137</v>
      </c>
      <c r="BM222" s="214" t="s">
        <v>346</v>
      </c>
    </row>
    <row r="223" s="2" customFormat="1">
      <c r="A223" s="41"/>
      <c r="B223" s="42"/>
      <c r="C223" s="43"/>
      <c r="D223" s="216" t="s">
        <v>139</v>
      </c>
      <c r="E223" s="43"/>
      <c r="F223" s="217" t="s">
        <v>347</v>
      </c>
      <c r="G223" s="43"/>
      <c r="H223" s="43"/>
      <c r="I223" s="218"/>
      <c r="J223" s="43"/>
      <c r="K223" s="43"/>
      <c r="L223" s="47"/>
      <c r="M223" s="219"/>
      <c r="N223" s="220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139</v>
      </c>
      <c r="AU223" s="20" t="s">
        <v>82</v>
      </c>
    </row>
    <row r="224" s="13" customFormat="1">
      <c r="A224" s="13"/>
      <c r="B224" s="231"/>
      <c r="C224" s="232"/>
      <c r="D224" s="233" t="s">
        <v>185</v>
      </c>
      <c r="E224" s="234" t="s">
        <v>19</v>
      </c>
      <c r="F224" s="235" t="s">
        <v>348</v>
      </c>
      <c r="G224" s="232"/>
      <c r="H224" s="236">
        <v>3.9199999999999999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185</v>
      </c>
      <c r="AU224" s="242" t="s">
        <v>82</v>
      </c>
      <c r="AV224" s="13" t="s">
        <v>82</v>
      </c>
      <c r="AW224" s="13" t="s">
        <v>34</v>
      </c>
      <c r="AX224" s="13" t="s">
        <v>73</v>
      </c>
      <c r="AY224" s="242" t="s">
        <v>129</v>
      </c>
    </row>
    <row r="225" s="13" customFormat="1">
      <c r="A225" s="13"/>
      <c r="B225" s="231"/>
      <c r="C225" s="232"/>
      <c r="D225" s="233" t="s">
        <v>185</v>
      </c>
      <c r="E225" s="234" t="s">
        <v>19</v>
      </c>
      <c r="F225" s="235" t="s">
        <v>349</v>
      </c>
      <c r="G225" s="232"/>
      <c r="H225" s="236">
        <v>2.1560000000000001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185</v>
      </c>
      <c r="AU225" s="242" t="s">
        <v>82</v>
      </c>
      <c r="AV225" s="13" t="s">
        <v>82</v>
      </c>
      <c r="AW225" s="13" t="s">
        <v>34</v>
      </c>
      <c r="AX225" s="13" t="s">
        <v>73</v>
      </c>
      <c r="AY225" s="242" t="s">
        <v>129</v>
      </c>
    </row>
    <row r="226" s="14" customFormat="1">
      <c r="A226" s="14"/>
      <c r="B226" s="243"/>
      <c r="C226" s="244"/>
      <c r="D226" s="233" t="s">
        <v>185</v>
      </c>
      <c r="E226" s="245" t="s">
        <v>19</v>
      </c>
      <c r="F226" s="246" t="s">
        <v>208</v>
      </c>
      <c r="G226" s="244"/>
      <c r="H226" s="247">
        <v>6.0760000000000005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185</v>
      </c>
      <c r="AU226" s="253" t="s">
        <v>82</v>
      </c>
      <c r="AV226" s="14" t="s">
        <v>137</v>
      </c>
      <c r="AW226" s="14" t="s">
        <v>34</v>
      </c>
      <c r="AX226" s="14" t="s">
        <v>80</v>
      </c>
      <c r="AY226" s="253" t="s">
        <v>129</v>
      </c>
    </row>
    <row r="227" s="2" customFormat="1" ht="24.15" customHeight="1">
      <c r="A227" s="41"/>
      <c r="B227" s="42"/>
      <c r="C227" s="203" t="s">
        <v>350</v>
      </c>
      <c r="D227" s="203" t="s">
        <v>132</v>
      </c>
      <c r="E227" s="204" t="s">
        <v>351</v>
      </c>
      <c r="F227" s="205" t="s">
        <v>352</v>
      </c>
      <c r="G227" s="206" t="s">
        <v>258</v>
      </c>
      <c r="H227" s="207">
        <v>0.46999999999999997</v>
      </c>
      <c r="I227" s="208"/>
      <c r="J227" s="209">
        <f>ROUND(I227*H227,2)</f>
        <v>0</v>
      </c>
      <c r="K227" s="205" t="s">
        <v>136</v>
      </c>
      <c r="L227" s="47"/>
      <c r="M227" s="210" t="s">
        <v>19</v>
      </c>
      <c r="N227" s="211" t="s">
        <v>44</v>
      </c>
      <c r="O227" s="87"/>
      <c r="P227" s="212">
        <f>O227*H227</f>
        <v>0</v>
      </c>
      <c r="Q227" s="212">
        <v>0</v>
      </c>
      <c r="R227" s="212">
        <f>Q227*H227</f>
        <v>0</v>
      </c>
      <c r="S227" s="212">
        <v>1.8</v>
      </c>
      <c r="T227" s="213">
        <f>S227*H227</f>
        <v>0.84599999999999997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4" t="s">
        <v>137</v>
      </c>
      <c r="AT227" s="214" t="s">
        <v>132</v>
      </c>
      <c r="AU227" s="214" t="s">
        <v>82</v>
      </c>
      <c r="AY227" s="20" t="s">
        <v>129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20" t="s">
        <v>80</v>
      </c>
      <c r="BK227" s="215">
        <f>ROUND(I227*H227,2)</f>
        <v>0</v>
      </c>
      <c r="BL227" s="20" t="s">
        <v>137</v>
      </c>
      <c r="BM227" s="214" t="s">
        <v>353</v>
      </c>
    </row>
    <row r="228" s="2" customFormat="1">
      <c r="A228" s="41"/>
      <c r="B228" s="42"/>
      <c r="C228" s="43"/>
      <c r="D228" s="216" t="s">
        <v>139</v>
      </c>
      <c r="E228" s="43"/>
      <c r="F228" s="217" t="s">
        <v>354</v>
      </c>
      <c r="G228" s="43"/>
      <c r="H228" s="43"/>
      <c r="I228" s="218"/>
      <c r="J228" s="43"/>
      <c r="K228" s="43"/>
      <c r="L228" s="47"/>
      <c r="M228" s="219"/>
      <c r="N228" s="220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139</v>
      </c>
      <c r="AU228" s="20" t="s">
        <v>82</v>
      </c>
    </row>
    <row r="229" s="13" customFormat="1">
      <c r="A229" s="13"/>
      <c r="B229" s="231"/>
      <c r="C229" s="232"/>
      <c r="D229" s="233" t="s">
        <v>185</v>
      </c>
      <c r="E229" s="234" t="s">
        <v>19</v>
      </c>
      <c r="F229" s="235" t="s">
        <v>355</v>
      </c>
      <c r="G229" s="232"/>
      <c r="H229" s="236">
        <v>0.46999999999999997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185</v>
      </c>
      <c r="AU229" s="242" t="s">
        <v>82</v>
      </c>
      <c r="AV229" s="13" t="s">
        <v>82</v>
      </c>
      <c r="AW229" s="13" t="s">
        <v>34</v>
      </c>
      <c r="AX229" s="13" t="s">
        <v>80</v>
      </c>
      <c r="AY229" s="242" t="s">
        <v>129</v>
      </c>
    </row>
    <row r="230" s="2" customFormat="1" ht="16.5" customHeight="1">
      <c r="A230" s="41"/>
      <c r="B230" s="42"/>
      <c r="C230" s="203" t="s">
        <v>356</v>
      </c>
      <c r="D230" s="203" t="s">
        <v>132</v>
      </c>
      <c r="E230" s="204" t="s">
        <v>357</v>
      </c>
      <c r="F230" s="205" t="s">
        <v>358</v>
      </c>
      <c r="G230" s="206" t="s">
        <v>359</v>
      </c>
      <c r="H230" s="207">
        <v>1</v>
      </c>
      <c r="I230" s="208"/>
      <c r="J230" s="209">
        <f>ROUND(I230*H230,2)</f>
        <v>0</v>
      </c>
      <c r="K230" s="205" t="s">
        <v>19</v>
      </c>
      <c r="L230" s="47"/>
      <c r="M230" s="210" t="s">
        <v>19</v>
      </c>
      <c r="N230" s="211" t="s">
        <v>44</v>
      </c>
      <c r="O230" s="87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4" t="s">
        <v>137</v>
      </c>
      <c r="AT230" s="214" t="s">
        <v>132</v>
      </c>
      <c r="AU230" s="214" t="s">
        <v>82</v>
      </c>
      <c r="AY230" s="20" t="s">
        <v>129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20" t="s">
        <v>80</v>
      </c>
      <c r="BK230" s="215">
        <f>ROUND(I230*H230,2)</f>
        <v>0</v>
      </c>
      <c r="BL230" s="20" t="s">
        <v>137</v>
      </c>
      <c r="BM230" s="214" t="s">
        <v>360</v>
      </c>
    </row>
    <row r="231" s="2" customFormat="1" ht="16.5" customHeight="1">
      <c r="A231" s="41"/>
      <c r="B231" s="42"/>
      <c r="C231" s="203" t="s">
        <v>361</v>
      </c>
      <c r="D231" s="203" t="s">
        <v>132</v>
      </c>
      <c r="E231" s="204" t="s">
        <v>362</v>
      </c>
      <c r="F231" s="205" t="s">
        <v>363</v>
      </c>
      <c r="G231" s="206" t="s">
        <v>359</v>
      </c>
      <c r="H231" s="207">
        <v>1</v>
      </c>
      <c r="I231" s="208"/>
      <c r="J231" s="209">
        <f>ROUND(I231*H231,2)</f>
        <v>0</v>
      </c>
      <c r="K231" s="205" t="s">
        <v>19</v>
      </c>
      <c r="L231" s="47"/>
      <c r="M231" s="210" t="s">
        <v>19</v>
      </c>
      <c r="N231" s="211" t="s">
        <v>44</v>
      </c>
      <c r="O231" s="87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4" t="s">
        <v>137</v>
      </c>
      <c r="AT231" s="214" t="s">
        <v>132</v>
      </c>
      <c r="AU231" s="214" t="s">
        <v>82</v>
      </c>
      <c r="AY231" s="20" t="s">
        <v>129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20" t="s">
        <v>80</v>
      </c>
      <c r="BK231" s="215">
        <f>ROUND(I231*H231,2)</f>
        <v>0</v>
      </c>
      <c r="BL231" s="20" t="s">
        <v>137</v>
      </c>
      <c r="BM231" s="214" t="s">
        <v>364</v>
      </c>
    </row>
    <row r="232" s="2" customFormat="1" ht="16.5" customHeight="1">
      <c r="A232" s="41"/>
      <c r="B232" s="42"/>
      <c r="C232" s="203" t="s">
        <v>365</v>
      </c>
      <c r="D232" s="203" t="s">
        <v>132</v>
      </c>
      <c r="E232" s="204" t="s">
        <v>366</v>
      </c>
      <c r="F232" s="205" t="s">
        <v>367</v>
      </c>
      <c r="G232" s="206" t="s">
        <v>359</v>
      </c>
      <c r="H232" s="207">
        <v>2</v>
      </c>
      <c r="I232" s="208"/>
      <c r="J232" s="209">
        <f>ROUND(I232*H232,2)</f>
        <v>0</v>
      </c>
      <c r="K232" s="205" t="s">
        <v>19</v>
      </c>
      <c r="L232" s="47"/>
      <c r="M232" s="210" t="s">
        <v>19</v>
      </c>
      <c r="N232" s="211" t="s">
        <v>44</v>
      </c>
      <c r="O232" s="87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4" t="s">
        <v>137</v>
      </c>
      <c r="AT232" s="214" t="s">
        <v>132</v>
      </c>
      <c r="AU232" s="214" t="s">
        <v>82</v>
      </c>
      <c r="AY232" s="20" t="s">
        <v>129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20" t="s">
        <v>80</v>
      </c>
      <c r="BK232" s="215">
        <f>ROUND(I232*H232,2)</f>
        <v>0</v>
      </c>
      <c r="BL232" s="20" t="s">
        <v>137</v>
      </c>
      <c r="BM232" s="214" t="s">
        <v>368</v>
      </c>
    </row>
    <row r="233" s="2" customFormat="1" ht="16.5" customHeight="1">
      <c r="A233" s="41"/>
      <c r="B233" s="42"/>
      <c r="C233" s="203" t="s">
        <v>369</v>
      </c>
      <c r="D233" s="203" t="s">
        <v>132</v>
      </c>
      <c r="E233" s="204" t="s">
        <v>370</v>
      </c>
      <c r="F233" s="205" t="s">
        <v>371</v>
      </c>
      <c r="G233" s="206" t="s">
        <v>359</v>
      </c>
      <c r="H233" s="207">
        <v>1</v>
      </c>
      <c r="I233" s="208"/>
      <c r="J233" s="209">
        <f>ROUND(I233*H233,2)</f>
        <v>0</v>
      </c>
      <c r="K233" s="205" t="s">
        <v>19</v>
      </c>
      <c r="L233" s="47"/>
      <c r="M233" s="210" t="s">
        <v>19</v>
      </c>
      <c r="N233" s="211" t="s">
        <v>44</v>
      </c>
      <c r="O233" s="87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4" t="s">
        <v>137</v>
      </c>
      <c r="AT233" s="214" t="s">
        <v>132</v>
      </c>
      <c r="AU233" s="214" t="s">
        <v>82</v>
      </c>
      <c r="AY233" s="20" t="s">
        <v>129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20" t="s">
        <v>80</v>
      </c>
      <c r="BK233" s="215">
        <f>ROUND(I233*H233,2)</f>
        <v>0</v>
      </c>
      <c r="BL233" s="20" t="s">
        <v>137</v>
      </c>
      <c r="BM233" s="214" t="s">
        <v>372</v>
      </c>
    </row>
    <row r="234" s="2" customFormat="1" ht="16.5" customHeight="1">
      <c r="A234" s="41"/>
      <c r="B234" s="42"/>
      <c r="C234" s="203" t="s">
        <v>373</v>
      </c>
      <c r="D234" s="203" t="s">
        <v>132</v>
      </c>
      <c r="E234" s="204" t="s">
        <v>374</v>
      </c>
      <c r="F234" s="205" t="s">
        <v>375</v>
      </c>
      <c r="G234" s="206" t="s">
        <v>359</v>
      </c>
      <c r="H234" s="207">
        <v>1</v>
      </c>
      <c r="I234" s="208"/>
      <c r="J234" s="209">
        <f>ROUND(I234*H234,2)</f>
        <v>0</v>
      </c>
      <c r="K234" s="205" t="s">
        <v>19</v>
      </c>
      <c r="L234" s="47"/>
      <c r="M234" s="210" t="s">
        <v>19</v>
      </c>
      <c r="N234" s="211" t="s">
        <v>44</v>
      </c>
      <c r="O234" s="87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4" t="s">
        <v>137</v>
      </c>
      <c r="AT234" s="214" t="s">
        <v>132</v>
      </c>
      <c r="AU234" s="214" t="s">
        <v>82</v>
      </c>
      <c r="AY234" s="20" t="s">
        <v>129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20" t="s">
        <v>80</v>
      </c>
      <c r="BK234" s="215">
        <f>ROUND(I234*H234,2)</f>
        <v>0</v>
      </c>
      <c r="BL234" s="20" t="s">
        <v>137</v>
      </c>
      <c r="BM234" s="214" t="s">
        <v>376</v>
      </c>
    </row>
    <row r="235" s="2" customFormat="1" ht="16.5" customHeight="1">
      <c r="A235" s="41"/>
      <c r="B235" s="42"/>
      <c r="C235" s="203" t="s">
        <v>377</v>
      </c>
      <c r="D235" s="203" t="s">
        <v>132</v>
      </c>
      <c r="E235" s="204" t="s">
        <v>378</v>
      </c>
      <c r="F235" s="205" t="s">
        <v>379</v>
      </c>
      <c r="G235" s="206" t="s">
        <v>359</v>
      </c>
      <c r="H235" s="207">
        <v>1</v>
      </c>
      <c r="I235" s="208"/>
      <c r="J235" s="209">
        <f>ROUND(I235*H235,2)</f>
        <v>0</v>
      </c>
      <c r="K235" s="205" t="s">
        <v>19</v>
      </c>
      <c r="L235" s="47"/>
      <c r="M235" s="210" t="s">
        <v>19</v>
      </c>
      <c r="N235" s="211" t="s">
        <v>44</v>
      </c>
      <c r="O235" s="87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4" t="s">
        <v>137</v>
      </c>
      <c r="AT235" s="214" t="s">
        <v>132</v>
      </c>
      <c r="AU235" s="214" t="s">
        <v>82</v>
      </c>
      <c r="AY235" s="20" t="s">
        <v>129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20" t="s">
        <v>80</v>
      </c>
      <c r="BK235" s="215">
        <f>ROUND(I235*H235,2)</f>
        <v>0</v>
      </c>
      <c r="BL235" s="20" t="s">
        <v>137</v>
      </c>
      <c r="BM235" s="214" t="s">
        <v>380</v>
      </c>
    </row>
    <row r="236" s="2" customFormat="1" ht="16.5" customHeight="1">
      <c r="A236" s="41"/>
      <c r="B236" s="42"/>
      <c r="C236" s="203" t="s">
        <v>381</v>
      </c>
      <c r="D236" s="203" t="s">
        <v>132</v>
      </c>
      <c r="E236" s="204" t="s">
        <v>382</v>
      </c>
      <c r="F236" s="205" t="s">
        <v>383</v>
      </c>
      <c r="G236" s="206" t="s">
        <v>359</v>
      </c>
      <c r="H236" s="207">
        <v>1</v>
      </c>
      <c r="I236" s="208"/>
      <c r="J236" s="209">
        <f>ROUND(I236*H236,2)</f>
        <v>0</v>
      </c>
      <c r="K236" s="205" t="s">
        <v>19</v>
      </c>
      <c r="L236" s="47"/>
      <c r="M236" s="210" t="s">
        <v>19</v>
      </c>
      <c r="N236" s="211" t="s">
        <v>44</v>
      </c>
      <c r="O236" s="87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4" t="s">
        <v>137</v>
      </c>
      <c r="AT236" s="214" t="s">
        <v>132</v>
      </c>
      <c r="AU236" s="214" t="s">
        <v>82</v>
      </c>
      <c r="AY236" s="20" t="s">
        <v>129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20" t="s">
        <v>80</v>
      </c>
      <c r="BK236" s="215">
        <f>ROUND(I236*H236,2)</f>
        <v>0</v>
      </c>
      <c r="BL236" s="20" t="s">
        <v>137</v>
      </c>
      <c r="BM236" s="214" t="s">
        <v>384</v>
      </c>
    </row>
    <row r="237" s="2" customFormat="1" ht="16.5" customHeight="1">
      <c r="A237" s="41"/>
      <c r="B237" s="42"/>
      <c r="C237" s="203" t="s">
        <v>385</v>
      </c>
      <c r="D237" s="203" t="s">
        <v>132</v>
      </c>
      <c r="E237" s="204" t="s">
        <v>386</v>
      </c>
      <c r="F237" s="205" t="s">
        <v>387</v>
      </c>
      <c r="G237" s="206" t="s">
        <v>359</v>
      </c>
      <c r="H237" s="207">
        <v>1</v>
      </c>
      <c r="I237" s="208"/>
      <c r="J237" s="209">
        <f>ROUND(I237*H237,2)</f>
        <v>0</v>
      </c>
      <c r="K237" s="205" t="s">
        <v>19</v>
      </c>
      <c r="L237" s="47"/>
      <c r="M237" s="210" t="s">
        <v>19</v>
      </c>
      <c r="N237" s="211" t="s">
        <v>44</v>
      </c>
      <c r="O237" s="87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4" t="s">
        <v>137</v>
      </c>
      <c r="AT237" s="214" t="s">
        <v>132</v>
      </c>
      <c r="AU237" s="214" t="s">
        <v>82</v>
      </c>
      <c r="AY237" s="20" t="s">
        <v>129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20" t="s">
        <v>80</v>
      </c>
      <c r="BK237" s="215">
        <f>ROUND(I237*H237,2)</f>
        <v>0</v>
      </c>
      <c r="BL237" s="20" t="s">
        <v>137</v>
      </c>
      <c r="BM237" s="214" t="s">
        <v>388</v>
      </c>
    </row>
    <row r="238" s="12" customFormat="1" ht="22.8" customHeight="1">
      <c r="A238" s="12"/>
      <c r="B238" s="187"/>
      <c r="C238" s="188"/>
      <c r="D238" s="189" t="s">
        <v>72</v>
      </c>
      <c r="E238" s="201" t="s">
        <v>389</v>
      </c>
      <c r="F238" s="201" t="s">
        <v>390</v>
      </c>
      <c r="G238" s="188"/>
      <c r="H238" s="188"/>
      <c r="I238" s="191"/>
      <c r="J238" s="202">
        <f>BK238</f>
        <v>0</v>
      </c>
      <c r="K238" s="188"/>
      <c r="L238" s="193"/>
      <c r="M238" s="194"/>
      <c r="N238" s="195"/>
      <c r="O238" s="195"/>
      <c r="P238" s="196">
        <f>SUM(P239:P250)</f>
        <v>0</v>
      </c>
      <c r="Q238" s="195"/>
      <c r="R238" s="196">
        <f>SUM(R239:R250)</f>
        <v>0</v>
      </c>
      <c r="S238" s="195"/>
      <c r="T238" s="197">
        <f>SUM(T239:T250)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98" t="s">
        <v>80</v>
      </c>
      <c r="AT238" s="199" t="s">
        <v>72</v>
      </c>
      <c r="AU238" s="199" t="s">
        <v>80</v>
      </c>
      <c r="AY238" s="198" t="s">
        <v>129</v>
      </c>
      <c r="BK238" s="200">
        <f>SUM(BK239:BK250)</f>
        <v>0</v>
      </c>
    </row>
    <row r="239" s="2" customFormat="1" ht="24.15" customHeight="1">
      <c r="A239" s="41"/>
      <c r="B239" s="42"/>
      <c r="C239" s="203" t="s">
        <v>391</v>
      </c>
      <c r="D239" s="203" t="s">
        <v>132</v>
      </c>
      <c r="E239" s="204" t="s">
        <v>392</v>
      </c>
      <c r="F239" s="205" t="s">
        <v>393</v>
      </c>
      <c r="G239" s="206" t="s">
        <v>394</v>
      </c>
      <c r="H239" s="207">
        <v>46.975999999999999</v>
      </c>
      <c r="I239" s="208"/>
      <c r="J239" s="209">
        <f>ROUND(I239*H239,2)</f>
        <v>0</v>
      </c>
      <c r="K239" s="205" t="s">
        <v>136</v>
      </c>
      <c r="L239" s="47"/>
      <c r="M239" s="210" t="s">
        <v>19</v>
      </c>
      <c r="N239" s="211" t="s">
        <v>44</v>
      </c>
      <c r="O239" s="87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4" t="s">
        <v>137</v>
      </c>
      <c r="AT239" s="214" t="s">
        <v>132</v>
      </c>
      <c r="AU239" s="214" t="s">
        <v>82</v>
      </c>
      <c r="AY239" s="20" t="s">
        <v>129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20" t="s">
        <v>80</v>
      </c>
      <c r="BK239" s="215">
        <f>ROUND(I239*H239,2)</f>
        <v>0</v>
      </c>
      <c r="BL239" s="20" t="s">
        <v>137</v>
      </c>
      <c r="BM239" s="214" t="s">
        <v>395</v>
      </c>
    </row>
    <row r="240" s="2" customFormat="1">
      <c r="A240" s="41"/>
      <c r="B240" s="42"/>
      <c r="C240" s="43"/>
      <c r="D240" s="216" t="s">
        <v>139</v>
      </c>
      <c r="E240" s="43"/>
      <c r="F240" s="217" t="s">
        <v>396</v>
      </c>
      <c r="G240" s="43"/>
      <c r="H240" s="43"/>
      <c r="I240" s="218"/>
      <c r="J240" s="43"/>
      <c r="K240" s="43"/>
      <c r="L240" s="47"/>
      <c r="M240" s="219"/>
      <c r="N240" s="220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139</v>
      </c>
      <c r="AU240" s="20" t="s">
        <v>82</v>
      </c>
    </row>
    <row r="241" s="2" customFormat="1" ht="33" customHeight="1">
      <c r="A241" s="41"/>
      <c r="B241" s="42"/>
      <c r="C241" s="203" t="s">
        <v>397</v>
      </c>
      <c r="D241" s="203" t="s">
        <v>132</v>
      </c>
      <c r="E241" s="204" t="s">
        <v>398</v>
      </c>
      <c r="F241" s="205" t="s">
        <v>399</v>
      </c>
      <c r="G241" s="206" t="s">
        <v>394</v>
      </c>
      <c r="H241" s="207">
        <v>140.928</v>
      </c>
      <c r="I241" s="208"/>
      <c r="J241" s="209">
        <f>ROUND(I241*H241,2)</f>
        <v>0</v>
      </c>
      <c r="K241" s="205" t="s">
        <v>136</v>
      </c>
      <c r="L241" s="47"/>
      <c r="M241" s="210" t="s">
        <v>19</v>
      </c>
      <c r="N241" s="211" t="s">
        <v>44</v>
      </c>
      <c r="O241" s="87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4" t="s">
        <v>137</v>
      </c>
      <c r="AT241" s="214" t="s">
        <v>132</v>
      </c>
      <c r="AU241" s="214" t="s">
        <v>82</v>
      </c>
      <c r="AY241" s="20" t="s">
        <v>129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20" t="s">
        <v>80</v>
      </c>
      <c r="BK241" s="215">
        <f>ROUND(I241*H241,2)</f>
        <v>0</v>
      </c>
      <c r="BL241" s="20" t="s">
        <v>137</v>
      </c>
      <c r="BM241" s="214" t="s">
        <v>400</v>
      </c>
    </row>
    <row r="242" s="2" customFormat="1">
      <c r="A242" s="41"/>
      <c r="B242" s="42"/>
      <c r="C242" s="43"/>
      <c r="D242" s="216" t="s">
        <v>139</v>
      </c>
      <c r="E242" s="43"/>
      <c r="F242" s="217" t="s">
        <v>401</v>
      </c>
      <c r="G242" s="43"/>
      <c r="H242" s="43"/>
      <c r="I242" s="218"/>
      <c r="J242" s="43"/>
      <c r="K242" s="43"/>
      <c r="L242" s="47"/>
      <c r="M242" s="219"/>
      <c r="N242" s="220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139</v>
      </c>
      <c r="AU242" s="20" t="s">
        <v>82</v>
      </c>
    </row>
    <row r="243" s="13" customFormat="1">
      <c r="A243" s="13"/>
      <c r="B243" s="231"/>
      <c r="C243" s="232"/>
      <c r="D243" s="233" t="s">
        <v>185</v>
      </c>
      <c r="E243" s="232"/>
      <c r="F243" s="235" t="s">
        <v>402</v>
      </c>
      <c r="G243" s="232"/>
      <c r="H243" s="236">
        <v>140.928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185</v>
      </c>
      <c r="AU243" s="242" t="s">
        <v>82</v>
      </c>
      <c r="AV243" s="13" t="s">
        <v>82</v>
      </c>
      <c r="AW243" s="13" t="s">
        <v>4</v>
      </c>
      <c r="AX243" s="13" t="s">
        <v>80</v>
      </c>
      <c r="AY243" s="242" t="s">
        <v>129</v>
      </c>
    </row>
    <row r="244" s="2" customFormat="1" ht="21.75" customHeight="1">
      <c r="A244" s="41"/>
      <c r="B244" s="42"/>
      <c r="C244" s="203" t="s">
        <v>403</v>
      </c>
      <c r="D244" s="203" t="s">
        <v>132</v>
      </c>
      <c r="E244" s="204" t="s">
        <v>404</v>
      </c>
      <c r="F244" s="205" t="s">
        <v>405</v>
      </c>
      <c r="G244" s="206" t="s">
        <v>394</v>
      </c>
      <c r="H244" s="207">
        <v>46.975999999999999</v>
      </c>
      <c r="I244" s="208"/>
      <c r="J244" s="209">
        <f>ROUND(I244*H244,2)</f>
        <v>0</v>
      </c>
      <c r="K244" s="205" t="s">
        <v>136</v>
      </c>
      <c r="L244" s="47"/>
      <c r="M244" s="210" t="s">
        <v>19</v>
      </c>
      <c r="N244" s="211" t="s">
        <v>44</v>
      </c>
      <c r="O244" s="87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4" t="s">
        <v>137</v>
      </c>
      <c r="AT244" s="214" t="s">
        <v>132</v>
      </c>
      <c r="AU244" s="214" t="s">
        <v>82</v>
      </c>
      <c r="AY244" s="20" t="s">
        <v>129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20" t="s">
        <v>80</v>
      </c>
      <c r="BK244" s="215">
        <f>ROUND(I244*H244,2)</f>
        <v>0</v>
      </c>
      <c r="BL244" s="20" t="s">
        <v>137</v>
      </c>
      <c r="BM244" s="214" t="s">
        <v>406</v>
      </c>
    </row>
    <row r="245" s="2" customFormat="1">
      <c r="A245" s="41"/>
      <c r="B245" s="42"/>
      <c r="C245" s="43"/>
      <c r="D245" s="216" t="s">
        <v>139</v>
      </c>
      <c r="E245" s="43"/>
      <c r="F245" s="217" t="s">
        <v>407</v>
      </c>
      <c r="G245" s="43"/>
      <c r="H245" s="43"/>
      <c r="I245" s="218"/>
      <c r="J245" s="43"/>
      <c r="K245" s="43"/>
      <c r="L245" s="47"/>
      <c r="M245" s="219"/>
      <c r="N245" s="220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139</v>
      </c>
      <c r="AU245" s="20" t="s">
        <v>82</v>
      </c>
    </row>
    <row r="246" s="2" customFormat="1" ht="24.15" customHeight="1">
      <c r="A246" s="41"/>
      <c r="B246" s="42"/>
      <c r="C246" s="203" t="s">
        <v>408</v>
      </c>
      <c r="D246" s="203" t="s">
        <v>132</v>
      </c>
      <c r="E246" s="204" t="s">
        <v>409</v>
      </c>
      <c r="F246" s="205" t="s">
        <v>410</v>
      </c>
      <c r="G246" s="206" t="s">
        <v>394</v>
      </c>
      <c r="H246" s="207">
        <v>704.63999999999999</v>
      </c>
      <c r="I246" s="208"/>
      <c r="J246" s="209">
        <f>ROUND(I246*H246,2)</f>
        <v>0</v>
      </c>
      <c r="K246" s="205" t="s">
        <v>136</v>
      </c>
      <c r="L246" s="47"/>
      <c r="M246" s="210" t="s">
        <v>19</v>
      </c>
      <c r="N246" s="211" t="s">
        <v>44</v>
      </c>
      <c r="O246" s="87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4" t="s">
        <v>137</v>
      </c>
      <c r="AT246" s="214" t="s">
        <v>132</v>
      </c>
      <c r="AU246" s="214" t="s">
        <v>82</v>
      </c>
      <c r="AY246" s="20" t="s">
        <v>129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20" t="s">
        <v>80</v>
      </c>
      <c r="BK246" s="215">
        <f>ROUND(I246*H246,2)</f>
        <v>0</v>
      </c>
      <c r="BL246" s="20" t="s">
        <v>137</v>
      </c>
      <c r="BM246" s="214" t="s">
        <v>411</v>
      </c>
    </row>
    <row r="247" s="2" customFormat="1">
      <c r="A247" s="41"/>
      <c r="B247" s="42"/>
      <c r="C247" s="43"/>
      <c r="D247" s="216" t="s">
        <v>139</v>
      </c>
      <c r="E247" s="43"/>
      <c r="F247" s="217" t="s">
        <v>412</v>
      </c>
      <c r="G247" s="43"/>
      <c r="H247" s="43"/>
      <c r="I247" s="218"/>
      <c r="J247" s="43"/>
      <c r="K247" s="43"/>
      <c r="L247" s="47"/>
      <c r="M247" s="219"/>
      <c r="N247" s="220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139</v>
      </c>
      <c r="AU247" s="20" t="s">
        <v>82</v>
      </c>
    </row>
    <row r="248" s="13" customFormat="1">
      <c r="A248" s="13"/>
      <c r="B248" s="231"/>
      <c r="C248" s="232"/>
      <c r="D248" s="233" t="s">
        <v>185</v>
      </c>
      <c r="E248" s="232"/>
      <c r="F248" s="235" t="s">
        <v>413</v>
      </c>
      <c r="G248" s="232"/>
      <c r="H248" s="236">
        <v>704.63999999999999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185</v>
      </c>
      <c r="AU248" s="242" t="s">
        <v>82</v>
      </c>
      <c r="AV248" s="13" t="s">
        <v>82</v>
      </c>
      <c r="AW248" s="13" t="s">
        <v>4</v>
      </c>
      <c r="AX248" s="13" t="s">
        <v>80</v>
      </c>
      <c r="AY248" s="242" t="s">
        <v>129</v>
      </c>
    </row>
    <row r="249" s="2" customFormat="1" ht="24.15" customHeight="1">
      <c r="A249" s="41"/>
      <c r="B249" s="42"/>
      <c r="C249" s="203" t="s">
        <v>414</v>
      </c>
      <c r="D249" s="203" t="s">
        <v>132</v>
      </c>
      <c r="E249" s="204" t="s">
        <v>415</v>
      </c>
      <c r="F249" s="205" t="s">
        <v>416</v>
      </c>
      <c r="G249" s="206" t="s">
        <v>394</v>
      </c>
      <c r="H249" s="207">
        <v>46.975999999999999</v>
      </c>
      <c r="I249" s="208"/>
      <c r="J249" s="209">
        <f>ROUND(I249*H249,2)</f>
        <v>0</v>
      </c>
      <c r="K249" s="205" t="s">
        <v>136</v>
      </c>
      <c r="L249" s="47"/>
      <c r="M249" s="210" t="s">
        <v>19</v>
      </c>
      <c r="N249" s="211" t="s">
        <v>44</v>
      </c>
      <c r="O249" s="87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4" t="s">
        <v>137</v>
      </c>
      <c r="AT249" s="214" t="s">
        <v>132</v>
      </c>
      <c r="AU249" s="214" t="s">
        <v>82</v>
      </c>
      <c r="AY249" s="20" t="s">
        <v>129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20" t="s">
        <v>80</v>
      </c>
      <c r="BK249" s="215">
        <f>ROUND(I249*H249,2)</f>
        <v>0</v>
      </c>
      <c r="BL249" s="20" t="s">
        <v>137</v>
      </c>
      <c r="BM249" s="214" t="s">
        <v>417</v>
      </c>
    </row>
    <row r="250" s="2" customFormat="1">
      <c r="A250" s="41"/>
      <c r="B250" s="42"/>
      <c r="C250" s="43"/>
      <c r="D250" s="216" t="s">
        <v>139</v>
      </c>
      <c r="E250" s="43"/>
      <c r="F250" s="217" t="s">
        <v>418</v>
      </c>
      <c r="G250" s="43"/>
      <c r="H250" s="43"/>
      <c r="I250" s="218"/>
      <c r="J250" s="43"/>
      <c r="K250" s="43"/>
      <c r="L250" s="47"/>
      <c r="M250" s="219"/>
      <c r="N250" s="220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139</v>
      </c>
      <c r="AU250" s="20" t="s">
        <v>82</v>
      </c>
    </row>
    <row r="251" s="12" customFormat="1" ht="22.8" customHeight="1">
      <c r="A251" s="12"/>
      <c r="B251" s="187"/>
      <c r="C251" s="188"/>
      <c r="D251" s="189" t="s">
        <v>72</v>
      </c>
      <c r="E251" s="201" t="s">
        <v>419</v>
      </c>
      <c r="F251" s="201" t="s">
        <v>420</v>
      </c>
      <c r="G251" s="188"/>
      <c r="H251" s="188"/>
      <c r="I251" s="191"/>
      <c r="J251" s="202">
        <f>BK251</f>
        <v>0</v>
      </c>
      <c r="K251" s="188"/>
      <c r="L251" s="193"/>
      <c r="M251" s="194"/>
      <c r="N251" s="195"/>
      <c r="O251" s="195"/>
      <c r="P251" s="196">
        <f>SUM(P252:P253)</f>
        <v>0</v>
      </c>
      <c r="Q251" s="195"/>
      <c r="R251" s="196">
        <f>SUM(R252:R253)</f>
        <v>0</v>
      </c>
      <c r="S251" s="195"/>
      <c r="T251" s="197">
        <f>SUM(T252:T253)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8" t="s">
        <v>80</v>
      </c>
      <c r="AT251" s="199" t="s">
        <v>72</v>
      </c>
      <c r="AU251" s="199" t="s">
        <v>80</v>
      </c>
      <c r="AY251" s="198" t="s">
        <v>129</v>
      </c>
      <c r="BK251" s="200">
        <f>SUM(BK252:BK253)</f>
        <v>0</v>
      </c>
    </row>
    <row r="252" s="2" customFormat="1" ht="33" customHeight="1">
      <c r="A252" s="41"/>
      <c r="B252" s="42"/>
      <c r="C252" s="203" t="s">
        <v>421</v>
      </c>
      <c r="D252" s="203" t="s">
        <v>132</v>
      </c>
      <c r="E252" s="204" t="s">
        <v>422</v>
      </c>
      <c r="F252" s="205" t="s">
        <v>423</v>
      </c>
      <c r="G252" s="206" t="s">
        <v>394</v>
      </c>
      <c r="H252" s="207">
        <v>38.779000000000003</v>
      </c>
      <c r="I252" s="208"/>
      <c r="J252" s="209">
        <f>ROUND(I252*H252,2)</f>
        <v>0</v>
      </c>
      <c r="K252" s="205" t="s">
        <v>136</v>
      </c>
      <c r="L252" s="47"/>
      <c r="M252" s="210" t="s">
        <v>19</v>
      </c>
      <c r="N252" s="211" t="s">
        <v>44</v>
      </c>
      <c r="O252" s="87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4" t="s">
        <v>137</v>
      </c>
      <c r="AT252" s="214" t="s">
        <v>132</v>
      </c>
      <c r="AU252" s="214" t="s">
        <v>82</v>
      </c>
      <c r="AY252" s="20" t="s">
        <v>129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20" t="s">
        <v>80</v>
      </c>
      <c r="BK252" s="215">
        <f>ROUND(I252*H252,2)</f>
        <v>0</v>
      </c>
      <c r="BL252" s="20" t="s">
        <v>137</v>
      </c>
      <c r="BM252" s="214" t="s">
        <v>424</v>
      </c>
    </row>
    <row r="253" s="2" customFormat="1">
      <c r="A253" s="41"/>
      <c r="B253" s="42"/>
      <c r="C253" s="43"/>
      <c r="D253" s="216" t="s">
        <v>139</v>
      </c>
      <c r="E253" s="43"/>
      <c r="F253" s="217" t="s">
        <v>425</v>
      </c>
      <c r="G253" s="43"/>
      <c r="H253" s="43"/>
      <c r="I253" s="218"/>
      <c r="J253" s="43"/>
      <c r="K253" s="43"/>
      <c r="L253" s="47"/>
      <c r="M253" s="219"/>
      <c r="N253" s="220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139</v>
      </c>
      <c r="AU253" s="20" t="s">
        <v>82</v>
      </c>
    </row>
    <row r="254" s="12" customFormat="1" ht="25.92" customHeight="1">
      <c r="A254" s="12"/>
      <c r="B254" s="187"/>
      <c r="C254" s="188"/>
      <c r="D254" s="189" t="s">
        <v>72</v>
      </c>
      <c r="E254" s="190" t="s">
        <v>426</v>
      </c>
      <c r="F254" s="190" t="s">
        <v>427</v>
      </c>
      <c r="G254" s="188"/>
      <c r="H254" s="188"/>
      <c r="I254" s="191"/>
      <c r="J254" s="192">
        <f>BK254</f>
        <v>0</v>
      </c>
      <c r="K254" s="188"/>
      <c r="L254" s="193"/>
      <c r="M254" s="194"/>
      <c r="N254" s="195"/>
      <c r="O254" s="195"/>
      <c r="P254" s="196">
        <f>P255+P263+P265+P267+P269+P271+P281+P300+P313+P337+P389</f>
        <v>0</v>
      </c>
      <c r="Q254" s="195"/>
      <c r="R254" s="196">
        <f>R255+R263+R265+R267+R269+R271+R281+R300+R313+R337+R389</f>
        <v>7.3796749999999989</v>
      </c>
      <c r="S254" s="195"/>
      <c r="T254" s="197">
        <f>T255+T263+T265+T267+T269+T271+T281+T300+T313+T337+T389</f>
        <v>8.1924924200000007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98" t="s">
        <v>82</v>
      </c>
      <c r="AT254" s="199" t="s">
        <v>72</v>
      </c>
      <c r="AU254" s="199" t="s">
        <v>73</v>
      </c>
      <c r="AY254" s="198" t="s">
        <v>129</v>
      </c>
      <c r="BK254" s="200">
        <f>BK255+BK263+BK265+BK267+BK269+BK271+BK281+BK300+BK313+BK337+BK389</f>
        <v>0</v>
      </c>
    </row>
    <row r="255" s="12" customFormat="1" ht="22.8" customHeight="1">
      <c r="A255" s="12"/>
      <c r="B255" s="187"/>
      <c r="C255" s="188"/>
      <c r="D255" s="189" t="s">
        <v>72</v>
      </c>
      <c r="E255" s="201" t="s">
        <v>428</v>
      </c>
      <c r="F255" s="201" t="s">
        <v>429</v>
      </c>
      <c r="G255" s="188"/>
      <c r="H255" s="188"/>
      <c r="I255" s="191"/>
      <c r="J255" s="202">
        <f>BK255</f>
        <v>0</v>
      </c>
      <c r="K255" s="188"/>
      <c r="L255" s="193"/>
      <c r="M255" s="194"/>
      <c r="N255" s="195"/>
      <c r="O255" s="195"/>
      <c r="P255" s="196">
        <f>SUM(P256:P262)</f>
        <v>0</v>
      </c>
      <c r="Q255" s="195"/>
      <c r="R255" s="196">
        <f>SUM(R256:R262)</f>
        <v>0.55400000000000005</v>
      </c>
      <c r="S255" s="195"/>
      <c r="T255" s="197">
        <f>SUM(T256:T262)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8" t="s">
        <v>82</v>
      </c>
      <c r="AT255" s="199" t="s">
        <v>72</v>
      </c>
      <c r="AU255" s="199" t="s">
        <v>80</v>
      </c>
      <c r="AY255" s="198" t="s">
        <v>129</v>
      </c>
      <c r="BK255" s="200">
        <f>SUM(BK256:BK262)</f>
        <v>0</v>
      </c>
    </row>
    <row r="256" s="2" customFormat="1" ht="21.75" customHeight="1">
      <c r="A256" s="41"/>
      <c r="B256" s="42"/>
      <c r="C256" s="203" t="s">
        <v>430</v>
      </c>
      <c r="D256" s="203" t="s">
        <v>132</v>
      </c>
      <c r="E256" s="204" t="s">
        <v>431</v>
      </c>
      <c r="F256" s="205" t="s">
        <v>432</v>
      </c>
      <c r="G256" s="206" t="s">
        <v>195</v>
      </c>
      <c r="H256" s="207">
        <v>110.8</v>
      </c>
      <c r="I256" s="208"/>
      <c r="J256" s="209">
        <f>ROUND(I256*H256,2)</f>
        <v>0</v>
      </c>
      <c r="K256" s="205" t="s">
        <v>19</v>
      </c>
      <c r="L256" s="47"/>
      <c r="M256" s="210" t="s">
        <v>19</v>
      </c>
      <c r="N256" s="211" t="s">
        <v>44</v>
      </c>
      <c r="O256" s="87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4" t="s">
        <v>433</v>
      </c>
      <c r="AT256" s="214" t="s">
        <v>132</v>
      </c>
      <c r="AU256" s="214" t="s">
        <v>82</v>
      </c>
      <c r="AY256" s="20" t="s">
        <v>129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20" t="s">
        <v>80</v>
      </c>
      <c r="BK256" s="215">
        <f>ROUND(I256*H256,2)</f>
        <v>0</v>
      </c>
      <c r="BL256" s="20" t="s">
        <v>433</v>
      </c>
      <c r="BM256" s="214" t="s">
        <v>434</v>
      </c>
    </row>
    <row r="257" s="13" customFormat="1">
      <c r="A257" s="13"/>
      <c r="B257" s="231"/>
      <c r="C257" s="232"/>
      <c r="D257" s="233" t="s">
        <v>185</v>
      </c>
      <c r="E257" s="234" t="s">
        <v>19</v>
      </c>
      <c r="F257" s="235" t="s">
        <v>435</v>
      </c>
      <c r="G257" s="232"/>
      <c r="H257" s="236">
        <v>110.8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185</v>
      </c>
      <c r="AU257" s="242" t="s">
        <v>82</v>
      </c>
      <c r="AV257" s="13" t="s">
        <v>82</v>
      </c>
      <c r="AW257" s="13" t="s">
        <v>34</v>
      </c>
      <c r="AX257" s="13" t="s">
        <v>80</v>
      </c>
      <c r="AY257" s="242" t="s">
        <v>129</v>
      </c>
    </row>
    <row r="258" s="2" customFormat="1" ht="24.15" customHeight="1">
      <c r="A258" s="41"/>
      <c r="B258" s="42"/>
      <c r="C258" s="221" t="s">
        <v>179</v>
      </c>
      <c r="D258" s="221" t="s">
        <v>142</v>
      </c>
      <c r="E258" s="222" t="s">
        <v>436</v>
      </c>
      <c r="F258" s="223" t="s">
        <v>437</v>
      </c>
      <c r="G258" s="224" t="s">
        <v>438</v>
      </c>
      <c r="H258" s="225">
        <v>554</v>
      </c>
      <c r="I258" s="226"/>
      <c r="J258" s="227">
        <f>ROUND(I258*H258,2)</f>
        <v>0</v>
      </c>
      <c r="K258" s="223" t="s">
        <v>19</v>
      </c>
      <c r="L258" s="228"/>
      <c r="M258" s="229" t="s">
        <v>19</v>
      </c>
      <c r="N258" s="230" t="s">
        <v>44</v>
      </c>
      <c r="O258" s="87"/>
      <c r="P258" s="212">
        <f>O258*H258</f>
        <v>0</v>
      </c>
      <c r="Q258" s="212">
        <v>0.001</v>
      </c>
      <c r="R258" s="212">
        <f>Q258*H258</f>
        <v>0.55400000000000005</v>
      </c>
      <c r="S258" s="212">
        <v>0</v>
      </c>
      <c r="T258" s="213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4" t="s">
        <v>280</v>
      </c>
      <c r="AT258" s="214" t="s">
        <v>142</v>
      </c>
      <c r="AU258" s="214" t="s">
        <v>82</v>
      </c>
      <c r="AY258" s="20" t="s">
        <v>129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20" t="s">
        <v>80</v>
      </c>
      <c r="BK258" s="215">
        <f>ROUND(I258*H258,2)</f>
        <v>0</v>
      </c>
      <c r="BL258" s="20" t="s">
        <v>433</v>
      </c>
      <c r="BM258" s="214" t="s">
        <v>439</v>
      </c>
    </row>
    <row r="259" s="13" customFormat="1">
      <c r="A259" s="13"/>
      <c r="B259" s="231"/>
      <c r="C259" s="232"/>
      <c r="D259" s="233" t="s">
        <v>185</v>
      </c>
      <c r="E259" s="234" t="s">
        <v>19</v>
      </c>
      <c r="F259" s="235" t="s">
        <v>435</v>
      </c>
      <c r="G259" s="232"/>
      <c r="H259" s="236">
        <v>110.8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185</v>
      </c>
      <c r="AU259" s="242" t="s">
        <v>82</v>
      </c>
      <c r="AV259" s="13" t="s">
        <v>82</v>
      </c>
      <c r="AW259" s="13" t="s">
        <v>34</v>
      </c>
      <c r="AX259" s="13" t="s">
        <v>80</v>
      </c>
      <c r="AY259" s="242" t="s">
        <v>129</v>
      </c>
    </row>
    <row r="260" s="13" customFormat="1">
      <c r="A260" s="13"/>
      <c r="B260" s="231"/>
      <c r="C260" s="232"/>
      <c r="D260" s="233" t="s">
        <v>185</v>
      </c>
      <c r="E260" s="232"/>
      <c r="F260" s="235" t="s">
        <v>440</v>
      </c>
      <c r="G260" s="232"/>
      <c r="H260" s="236">
        <v>554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185</v>
      </c>
      <c r="AU260" s="242" t="s">
        <v>82</v>
      </c>
      <c r="AV260" s="13" t="s">
        <v>82</v>
      </c>
      <c r="AW260" s="13" t="s">
        <v>4</v>
      </c>
      <c r="AX260" s="13" t="s">
        <v>80</v>
      </c>
      <c r="AY260" s="242" t="s">
        <v>129</v>
      </c>
    </row>
    <row r="261" s="2" customFormat="1" ht="24.15" customHeight="1">
      <c r="A261" s="41"/>
      <c r="B261" s="42"/>
      <c r="C261" s="203" t="s">
        <v>441</v>
      </c>
      <c r="D261" s="203" t="s">
        <v>132</v>
      </c>
      <c r="E261" s="204" t="s">
        <v>442</v>
      </c>
      <c r="F261" s="205" t="s">
        <v>443</v>
      </c>
      <c r="G261" s="206" t="s">
        <v>444</v>
      </c>
      <c r="H261" s="275"/>
      <c r="I261" s="208"/>
      <c r="J261" s="209">
        <f>ROUND(I261*H261,2)</f>
        <v>0</v>
      </c>
      <c r="K261" s="205" t="s">
        <v>136</v>
      </c>
      <c r="L261" s="47"/>
      <c r="M261" s="210" t="s">
        <v>19</v>
      </c>
      <c r="N261" s="211" t="s">
        <v>44</v>
      </c>
      <c r="O261" s="87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4" t="s">
        <v>433</v>
      </c>
      <c r="AT261" s="214" t="s">
        <v>132</v>
      </c>
      <c r="AU261" s="214" t="s">
        <v>82</v>
      </c>
      <c r="AY261" s="20" t="s">
        <v>129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20" t="s">
        <v>80</v>
      </c>
      <c r="BK261" s="215">
        <f>ROUND(I261*H261,2)</f>
        <v>0</v>
      </c>
      <c r="BL261" s="20" t="s">
        <v>433</v>
      </c>
      <c r="BM261" s="214" t="s">
        <v>445</v>
      </c>
    </row>
    <row r="262" s="2" customFormat="1">
      <c r="A262" s="41"/>
      <c r="B262" s="42"/>
      <c r="C262" s="43"/>
      <c r="D262" s="216" t="s">
        <v>139</v>
      </c>
      <c r="E262" s="43"/>
      <c r="F262" s="217" t="s">
        <v>446</v>
      </c>
      <c r="G262" s="43"/>
      <c r="H262" s="43"/>
      <c r="I262" s="218"/>
      <c r="J262" s="43"/>
      <c r="K262" s="43"/>
      <c r="L262" s="47"/>
      <c r="M262" s="219"/>
      <c r="N262" s="220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139</v>
      </c>
      <c r="AU262" s="20" t="s">
        <v>82</v>
      </c>
    </row>
    <row r="263" s="12" customFormat="1" ht="22.8" customHeight="1">
      <c r="A263" s="12"/>
      <c r="B263" s="187"/>
      <c r="C263" s="188"/>
      <c r="D263" s="189" t="s">
        <v>72</v>
      </c>
      <c r="E263" s="201" t="s">
        <v>447</v>
      </c>
      <c r="F263" s="201" t="s">
        <v>448</v>
      </c>
      <c r="G263" s="188"/>
      <c r="H263" s="188"/>
      <c r="I263" s="191"/>
      <c r="J263" s="202">
        <f>BK263</f>
        <v>0</v>
      </c>
      <c r="K263" s="188"/>
      <c r="L263" s="193"/>
      <c r="M263" s="194"/>
      <c r="N263" s="195"/>
      <c r="O263" s="195"/>
      <c r="P263" s="196">
        <f>P264</f>
        <v>0</v>
      </c>
      <c r="Q263" s="195"/>
      <c r="R263" s="196">
        <f>R264</f>
        <v>0</v>
      </c>
      <c r="S263" s="195"/>
      <c r="T263" s="197">
        <f>T264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8" t="s">
        <v>82</v>
      </c>
      <c r="AT263" s="199" t="s">
        <v>72</v>
      </c>
      <c r="AU263" s="199" t="s">
        <v>80</v>
      </c>
      <c r="AY263" s="198" t="s">
        <v>129</v>
      </c>
      <c r="BK263" s="200">
        <f>BK264</f>
        <v>0</v>
      </c>
    </row>
    <row r="264" s="2" customFormat="1" ht="16.5" customHeight="1">
      <c r="A264" s="41"/>
      <c r="B264" s="42"/>
      <c r="C264" s="203" t="s">
        <v>224</v>
      </c>
      <c r="D264" s="203" t="s">
        <v>132</v>
      </c>
      <c r="E264" s="204" t="s">
        <v>449</v>
      </c>
      <c r="F264" s="205" t="s">
        <v>450</v>
      </c>
      <c r="G264" s="206" t="s">
        <v>265</v>
      </c>
      <c r="H264" s="207">
        <v>1</v>
      </c>
      <c r="I264" s="208"/>
      <c r="J264" s="209">
        <f>ROUND(I264*H264,2)</f>
        <v>0</v>
      </c>
      <c r="K264" s="205" t="s">
        <v>19</v>
      </c>
      <c r="L264" s="47"/>
      <c r="M264" s="210" t="s">
        <v>19</v>
      </c>
      <c r="N264" s="211" t="s">
        <v>44</v>
      </c>
      <c r="O264" s="87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4" t="s">
        <v>433</v>
      </c>
      <c r="AT264" s="214" t="s">
        <v>132</v>
      </c>
      <c r="AU264" s="214" t="s">
        <v>82</v>
      </c>
      <c r="AY264" s="20" t="s">
        <v>129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20" t="s">
        <v>80</v>
      </c>
      <c r="BK264" s="215">
        <f>ROUND(I264*H264,2)</f>
        <v>0</v>
      </c>
      <c r="BL264" s="20" t="s">
        <v>433</v>
      </c>
      <c r="BM264" s="214" t="s">
        <v>451</v>
      </c>
    </row>
    <row r="265" s="12" customFormat="1" ht="22.8" customHeight="1">
      <c r="A265" s="12"/>
      <c r="B265" s="187"/>
      <c r="C265" s="188"/>
      <c r="D265" s="189" t="s">
        <v>72</v>
      </c>
      <c r="E265" s="201" t="s">
        <v>452</v>
      </c>
      <c r="F265" s="201" t="s">
        <v>453</v>
      </c>
      <c r="G265" s="188"/>
      <c r="H265" s="188"/>
      <c r="I265" s="191"/>
      <c r="J265" s="202">
        <f>BK265</f>
        <v>0</v>
      </c>
      <c r="K265" s="188"/>
      <c r="L265" s="193"/>
      <c r="M265" s="194"/>
      <c r="N265" s="195"/>
      <c r="O265" s="195"/>
      <c r="P265" s="196">
        <f>P266</f>
        <v>0</v>
      </c>
      <c r="Q265" s="195"/>
      <c r="R265" s="196">
        <f>R266</f>
        <v>0</v>
      </c>
      <c r="S265" s="195"/>
      <c r="T265" s="197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8" t="s">
        <v>82</v>
      </c>
      <c r="AT265" s="199" t="s">
        <v>72</v>
      </c>
      <c r="AU265" s="199" t="s">
        <v>80</v>
      </c>
      <c r="AY265" s="198" t="s">
        <v>129</v>
      </c>
      <c r="BK265" s="200">
        <f>BK266</f>
        <v>0</v>
      </c>
    </row>
    <row r="266" s="2" customFormat="1" ht="16.5" customHeight="1">
      <c r="A266" s="41"/>
      <c r="B266" s="42"/>
      <c r="C266" s="203" t="s">
        <v>454</v>
      </c>
      <c r="D266" s="203" t="s">
        <v>132</v>
      </c>
      <c r="E266" s="204" t="s">
        <v>455</v>
      </c>
      <c r="F266" s="205" t="s">
        <v>456</v>
      </c>
      <c r="G266" s="206" t="s">
        <v>265</v>
      </c>
      <c r="H266" s="207">
        <v>1</v>
      </c>
      <c r="I266" s="208"/>
      <c r="J266" s="209">
        <f>ROUND(I266*H266,2)</f>
        <v>0</v>
      </c>
      <c r="K266" s="205" t="s">
        <v>19</v>
      </c>
      <c r="L266" s="47"/>
      <c r="M266" s="210" t="s">
        <v>19</v>
      </c>
      <c r="N266" s="211" t="s">
        <v>44</v>
      </c>
      <c r="O266" s="87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4" t="s">
        <v>433</v>
      </c>
      <c r="AT266" s="214" t="s">
        <v>132</v>
      </c>
      <c r="AU266" s="214" t="s">
        <v>82</v>
      </c>
      <c r="AY266" s="20" t="s">
        <v>129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20" t="s">
        <v>80</v>
      </c>
      <c r="BK266" s="215">
        <f>ROUND(I266*H266,2)</f>
        <v>0</v>
      </c>
      <c r="BL266" s="20" t="s">
        <v>433</v>
      </c>
      <c r="BM266" s="214" t="s">
        <v>457</v>
      </c>
    </row>
    <row r="267" s="12" customFormat="1" ht="22.8" customHeight="1">
      <c r="A267" s="12"/>
      <c r="B267" s="187"/>
      <c r="C267" s="188"/>
      <c r="D267" s="189" t="s">
        <v>72</v>
      </c>
      <c r="E267" s="201" t="s">
        <v>458</v>
      </c>
      <c r="F267" s="201" t="s">
        <v>459</v>
      </c>
      <c r="G267" s="188"/>
      <c r="H267" s="188"/>
      <c r="I267" s="191"/>
      <c r="J267" s="202">
        <f>BK267</f>
        <v>0</v>
      </c>
      <c r="K267" s="188"/>
      <c r="L267" s="193"/>
      <c r="M267" s="194"/>
      <c r="N267" s="195"/>
      <c r="O267" s="195"/>
      <c r="P267" s="196">
        <f>P268</f>
        <v>0</v>
      </c>
      <c r="Q267" s="195"/>
      <c r="R267" s="196">
        <f>R268</f>
        <v>0</v>
      </c>
      <c r="S267" s="195"/>
      <c r="T267" s="197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8" t="s">
        <v>82</v>
      </c>
      <c r="AT267" s="199" t="s">
        <v>72</v>
      </c>
      <c r="AU267" s="199" t="s">
        <v>80</v>
      </c>
      <c r="AY267" s="198" t="s">
        <v>129</v>
      </c>
      <c r="BK267" s="200">
        <f>BK268</f>
        <v>0</v>
      </c>
    </row>
    <row r="268" s="2" customFormat="1" ht="16.5" customHeight="1">
      <c r="A268" s="41"/>
      <c r="B268" s="42"/>
      <c r="C268" s="203" t="s">
        <v>460</v>
      </c>
      <c r="D268" s="203" t="s">
        <v>132</v>
      </c>
      <c r="E268" s="204" t="s">
        <v>461</v>
      </c>
      <c r="F268" s="205" t="s">
        <v>462</v>
      </c>
      <c r="G268" s="206" t="s">
        <v>265</v>
      </c>
      <c r="H268" s="207">
        <v>1</v>
      </c>
      <c r="I268" s="208"/>
      <c r="J268" s="209">
        <f>ROUND(I268*H268,2)</f>
        <v>0</v>
      </c>
      <c r="K268" s="205" t="s">
        <v>19</v>
      </c>
      <c r="L268" s="47"/>
      <c r="M268" s="210" t="s">
        <v>19</v>
      </c>
      <c r="N268" s="211" t="s">
        <v>44</v>
      </c>
      <c r="O268" s="87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4" t="s">
        <v>433</v>
      </c>
      <c r="AT268" s="214" t="s">
        <v>132</v>
      </c>
      <c r="AU268" s="214" t="s">
        <v>82</v>
      </c>
      <c r="AY268" s="20" t="s">
        <v>129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20" t="s">
        <v>80</v>
      </c>
      <c r="BK268" s="215">
        <f>ROUND(I268*H268,2)</f>
        <v>0</v>
      </c>
      <c r="BL268" s="20" t="s">
        <v>433</v>
      </c>
      <c r="BM268" s="214" t="s">
        <v>463</v>
      </c>
    </row>
    <row r="269" s="12" customFormat="1" ht="22.8" customHeight="1">
      <c r="A269" s="12"/>
      <c r="B269" s="187"/>
      <c r="C269" s="188"/>
      <c r="D269" s="189" t="s">
        <v>72</v>
      </c>
      <c r="E269" s="201" t="s">
        <v>464</v>
      </c>
      <c r="F269" s="201" t="s">
        <v>465</v>
      </c>
      <c r="G269" s="188"/>
      <c r="H269" s="188"/>
      <c r="I269" s="191"/>
      <c r="J269" s="202">
        <f>BK269</f>
        <v>0</v>
      </c>
      <c r="K269" s="188"/>
      <c r="L269" s="193"/>
      <c r="M269" s="194"/>
      <c r="N269" s="195"/>
      <c r="O269" s="195"/>
      <c r="P269" s="196">
        <f>P270</f>
        <v>0</v>
      </c>
      <c r="Q269" s="195"/>
      <c r="R269" s="196">
        <f>R270</f>
        <v>0</v>
      </c>
      <c r="S269" s="195"/>
      <c r="T269" s="197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8" t="s">
        <v>82</v>
      </c>
      <c r="AT269" s="199" t="s">
        <v>72</v>
      </c>
      <c r="AU269" s="199" t="s">
        <v>80</v>
      </c>
      <c r="AY269" s="198" t="s">
        <v>129</v>
      </c>
      <c r="BK269" s="200">
        <f>BK270</f>
        <v>0</v>
      </c>
    </row>
    <row r="270" s="2" customFormat="1" ht="16.5" customHeight="1">
      <c r="A270" s="41"/>
      <c r="B270" s="42"/>
      <c r="C270" s="203" t="s">
        <v>466</v>
      </c>
      <c r="D270" s="203" t="s">
        <v>132</v>
      </c>
      <c r="E270" s="204" t="s">
        <v>467</v>
      </c>
      <c r="F270" s="205" t="s">
        <v>468</v>
      </c>
      <c r="G270" s="206" t="s">
        <v>265</v>
      </c>
      <c r="H270" s="207">
        <v>1</v>
      </c>
      <c r="I270" s="208"/>
      <c r="J270" s="209">
        <f>ROUND(I270*H270,2)</f>
        <v>0</v>
      </c>
      <c r="K270" s="205" t="s">
        <v>19</v>
      </c>
      <c r="L270" s="47"/>
      <c r="M270" s="210" t="s">
        <v>19</v>
      </c>
      <c r="N270" s="211" t="s">
        <v>44</v>
      </c>
      <c r="O270" s="87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4" t="s">
        <v>433</v>
      </c>
      <c r="AT270" s="214" t="s">
        <v>132</v>
      </c>
      <c r="AU270" s="214" t="s">
        <v>82</v>
      </c>
      <c r="AY270" s="20" t="s">
        <v>129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20" t="s">
        <v>80</v>
      </c>
      <c r="BK270" s="215">
        <f>ROUND(I270*H270,2)</f>
        <v>0</v>
      </c>
      <c r="BL270" s="20" t="s">
        <v>433</v>
      </c>
      <c r="BM270" s="214" t="s">
        <v>469</v>
      </c>
    </row>
    <row r="271" s="12" customFormat="1" ht="22.8" customHeight="1">
      <c r="A271" s="12"/>
      <c r="B271" s="187"/>
      <c r="C271" s="188"/>
      <c r="D271" s="189" t="s">
        <v>72</v>
      </c>
      <c r="E271" s="201" t="s">
        <v>470</v>
      </c>
      <c r="F271" s="201" t="s">
        <v>471</v>
      </c>
      <c r="G271" s="188"/>
      <c r="H271" s="188"/>
      <c r="I271" s="191"/>
      <c r="J271" s="202">
        <f>BK271</f>
        <v>0</v>
      </c>
      <c r="K271" s="188"/>
      <c r="L271" s="193"/>
      <c r="M271" s="194"/>
      <c r="N271" s="195"/>
      <c r="O271" s="195"/>
      <c r="P271" s="196">
        <f>SUM(P272:P280)</f>
        <v>0</v>
      </c>
      <c r="Q271" s="195"/>
      <c r="R271" s="196">
        <f>SUM(R272:R280)</f>
        <v>0.1048438</v>
      </c>
      <c r="S271" s="195"/>
      <c r="T271" s="197">
        <f>SUM(T272:T280)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8" t="s">
        <v>82</v>
      </c>
      <c r="AT271" s="199" t="s">
        <v>72</v>
      </c>
      <c r="AU271" s="199" t="s">
        <v>80</v>
      </c>
      <c r="AY271" s="198" t="s">
        <v>129</v>
      </c>
      <c r="BK271" s="200">
        <f>SUM(BK272:BK280)</f>
        <v>0</v>
      </c>
    </row>
    <row r="272" s="2" customFormat="1" ht="24.15" customHeight="1">
      <c r="A272" s="41"/>
      <c r="B272" s="42"/>
      <c r="C272" s="203" t="s">
        <v>472</v>
      </c>
      <c r="D272" s="203" t="s">
        <v>132</v>
      </c>
      <c r="E272" s="204" t="s">
        <v>473</v>
      </c>
      <c r="F272" s="205" t="s">
        <v>474</v>
      </c>
      <c r="G272" s="206" t="s">
        <v>183</v>
      </c>
      <c r="H272" s="207">
        <v>14.26</v>
      </c>
      <c r="I272" s="208"/>
      <c r="J272" s="209">
        <f>ROUND(I272*H272,2)</f>
        <v>0</v>
      </c>
      <c r="K272" s="205" t="s">
        <v>136</v>
      </c>
      <c r="L272" s="47"/>
      <c r="M272" s="210" t="s">
        <v>19</v>
      </c>
      <c r="N272" s="211" t="s">
        <v>44</v>
      </c>
      <c r="O272" s="87"/>
      <c r="P272" s="212">
        <f>O272*H272</f>
        <v>0</v>
      </c>
      <c r="Q272" s="212">
        <v>0.0066299999999999996</v>
      </c>
      <c r="R272" s="212">
        <f>Q272*H272</f>
        <v>0.094543799999999997</v>
      </c>
      <c r="S272" s="212">
        <v>0</v>
      </c>
      <c r="T272" s="213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4" t="s">
        <v>433</v>
      </c>
      <c r="AT272" s="214" t="s">
        <v>132</v>
      </c>
      <c r="AU272" s="214" t="s">
        <v>82</v>
      </c>
      <c r="AY272" s="20" t="s">
        <v>129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20" t="s">
        <v>80</v>
      </c>
      <c r="BK272" s="215">
        <f>ROUND(I272*H272,2)</f>
        <v>0</v>
      </c>
      <c r="BL272" s="20" t="s">
        <v>433</v>
      </c>
      <c r="BM272" s="214" t="s">
        <v>475</v>
      </c>
    </row>
    <row r="273" s="2" customFormat="1">
      <c r="A273" s="41"/>
      <c r="B273" s="42"/>
      <c r="C273" s="43"/>
      <c r="D273" s="216" t="s">
        <v>139</v>
      </c>
      <c r="E273" s="43"/>
      <c r="F273" s="217" t="s">
        <v>476</v>
      </c>
      <c r="G273" s="43"/>
      <c r="H273" s="43"/>
      <c r="I273" s="218"/>
      <c r="J273" s="43"/>
      <c r="K273" s="43"/>
      <c r="L273" s="47"/>
      <c r="M273" s="219"/>
      <c r="N273" s="220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139</v>
      </c>
      <c r="AU273" s="20" t="s">
        <v>82</v>
      </c>
    </row>
    <row r="274" s="13" customFormat="1">
      <c r="A274" s="13"/>
      <c r="B274" s="231"/>
      <c r="C274" s="232"/>
      <c r="D274" s="233" t="s">
        <v>185</v>
      </c>
      <c r="E274" s="234" t="s">
        <v>19</v>
      </c>
      <c r="F274" s="235" t="s">
        <v>477</v>
      </c>
      <c r="G274" s="232"/>
      <c r="H274" s="236">
        <v>14.26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185</v>
      </c>
      <c r="AU274" s="242" t="s">
        <v>82</v>
      </c>
      <c r="AV274" s="13" t="s">
        <v>82</v>
      </c>
      <c r="AW274" s="13" t="s">
        <v>34</v>
      </c>
      <c r="AX274" s="13" t="s">
        <v>73</v>
      </c>
      <c r="AY274" s="242" t="s">
        <v>129</v>
      </c>
    </row>
    <row r="275" s="14" customFormat="1">
      <c r="A275" s="14"/>
      <c r="B275" s="243"/>
      <c r="C275" s="244"/>
      <c r="D275" s="233" t="s">
        <v>185</v>
      </c>
      <c r="E275" s="245" t="s">
        <v>19</v>
      </c>
      <c r="F275" s="246" t="s">
        <v>208</v>
      </c>
      <c r="G275" s="244"/>
      <c r="H275" s="247">
        <v>14.26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185</v>
      </c>
      <c r="AU275" s="253" t="s">
        <v>82</v>
      </c>
      <c r="AV275" s="14" t="s">
        <v>137</v>
      </c>
      <c r="AW275" s="14" t="s">
        <v>34</v>
      </c>
      <c r="AX275" s="14" t="s">
        <v>80</v>
      </c>
      <c r="AY275" s="253" t="s">
        <v>129</v>
      </c>
    </row>
    <row r="276" s="2" customFormat="1" ht="16.5" customHeight="1">
      <c r="A276" s="41"/>
      <c r="B276" s="42"/>
      <c r="C276" s="203" t="s">
        <v>478</v>
      </c>
      <c r="D276" s="203" t="s">
        <v>132</v>
      </c>
      <c r="E276" s="204" t="s">
        <v>479</v>
      </c>
      <c r="F276" s="205" t="s">
        <v>480</v>
      </c>
      <c r="G276" s="206" t="s">
        <v>135</v>
      </c>
      <c r="H276" s="207">
        <v>5</v>
      </c>
      <c r="I276" s="208"/>
      <c r="J276" s="209">
        <f>ROUND(I276*H276,2)</f>
        <v>0</v>
      </c>
      <c r="K276" s="205" t="s">
        <v>136</v>
      </c>
      <c r="L276" s="47"/>
      <c r="M276" s="210" t="s">
        <v>19</v>
      </c>
      <c r="N276" s="211" t="s">
        <v>44</v>
      </c>
      <c r="O276" s="87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4" t="s">
        <v>433</v>
      </c>
      <c r="AT276" s="214" t="s">
        <v>132</v>
      </c>
      <c r="AU276" s="214" t="s">
        <v>82</v>
      </c>
      <c r="AY276" s="20" t="s">
        <v>129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20" t="s">
        <v>80</v>
      </c>
      <c r="BK276" s="215">
        <f>ROUND(I276*H276,2)</f>
        <v>0</v>
      </c>
      <c r="BL276" s="20" t="s">
        <v>433</v>
      </c>
      <c r="BM276" s="214" t="s">
        <v>481</v>
      </c>
    </row>
    <row r="277" s="2" customFormat="1">
      <c r="A277" s="41"/>
      <c r="B277" s="42"/>
      <c r="C277" s="43"/>
      <c r="D277" s="216" t="s">
        <v>139</v>
      </c>
      <c r="E277" s="43"/>
      <c r="F277" s="217" t="s">
        <v>482</v>
      </c>
      <c r="G277" s="43"/>
      <c r="H277" s="43"/>
      <c r="I277" s="218"/>
      <c r="J277" s="43"/>
      <c r="K277" s="43"/>
      <c r="L277" s="47"/>
      <c r="M277" s="219"/>
      <c r="N277" s="220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139</v>
      </c>
      <c r="AU277" s="20" t="s">
        <v>82</v>
      </c>
    </row>
    <row r="278" s="2" customFormat="1" ht="16.5" customHeight="1">
      <c r="A278" s="41"/>
      <c r="B278" s="42"/>
      <c r="C278" s="221" t="s">
        <v>483</v>
      </c>
      <c r="D278" s="221" t="s">
        <v>142</v>
      </c>
      <c r="E278" s="222" t="s">
        <v>484</v>
      </c>
      <c r="F278" s="223" t="s">
        <v>485</v>
      </c>
      <c r="G278" s="224" t="s">
        <v>135</v>
      </c>
      <c r="H278" s="225">
        <v>5</v>
      </c>
      <c r="I278" s="226"/>
      <c r="J278" s="227">
        <f>ROUND(I278*H278,2)</f>
        <v>0</v>
      </c>
      <c r="K278" s="223" t="s">
        <v>136</v>
      </c>
      <c r="L278" s="228"/>
      <c r="M278" s="229" t="s">
        <v>19</v>
      </c>
      <c r="N278" s="230" t="s">
        <v>44</v>
      </c>
      <c r="O278" s="87"/>
      <c r="P278" s="212">
        <f>O278*H278</f>
        <v>0</v>
      </c>
      <c r="Q278" s="212">
        <v>0.0020600000000000002</v>
      </c>
      <c r="R278" s="212">
        <f>Q278*H278</f>
        <v>0.0103</v>
      </c>
      <c r="S278" s="212">
        <v>0</v>
      </c>
      <c r="T278" s="213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4" t="s">
        <v>280</v>
      </c>
      <c r="AT278" s="214" t="s">
        <v>142</v>
      </c>
      <c r="AU278" s="214" t="s">
        <v>82</v>
      </c>
      <c r="AY278" s="20" t="s">
        <v>129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20" t="s">
        <v>80</v>
      </c>
      <c r="BK278" s="215">
        <f>ROUND(I278*H278,2)</f>
        <v>0</v>
      </c>
      <c r="BL278" s="20" t="s">
        <v>433</v>
      </c>
      <c r="BM278" s="214" t="s">
        <v>486</v>
      </c>
    </row>
    <row r="279" s="2" customFormat="1" ht="24.15" customHeight="1">
      <c r="A279" s="41"/>
      <c r="B279" s="42"/>
      <c r="C279" s="203" t="s">
        <v>487</v>
      </c>
      <c r="D279" s="203" t="s">
        <v>132</v>
      </c>
      <c r="E279" s="204" t="s">
        <v>488</v>
      </c>
      <c r="F279" s="205" t="s">
        <v>489</v>
      </c>
      <c r="G279" s="206" t="s">
        <v>444</v>
      </c>
      <c r="H279" s="275"/>
      <c r="I279" s="208"/>
      <c r="J279" s="209">
        <f>ROUND(I279*H279,2)</f>
        <v>0</v>
      </c>
      <c r="K279" s="205" t="s">
        <v>136</v>
      </c>
      <c r="L279" s="47"/>
      <c r="M279" s="210" t="s">
        <v>19</v>
      </c>
      <c r="N279" s="211" t="s">
        <v>44</v>
      </c>
      <c r="O279" s="87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4" t="s">
        <v>433</v>
      </c>
      <c r="AT279" s="214" t="s">
        <v>132</v>
      </c>
      <c r="AU279" s="214" t="s">
        <v>82</v>
      </c>
      <c r="AY279" s="20" t="s">
        <v>129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20" t="s">
        <v>80</v>
      </c>
      <c r="BK279" s="215">
        <f>ROUND(I279*H279,2)</f>
        <v>0</v>
      </c>
      <c r="BL279" s="20" t="s">
        <v>433</v>
      </c>
      <c r="BM279" s="214" t="s">
        <v>490</v>
      </c>
    </row>
    <row r="280" s="2" customFormat="1">
      <c r="A280" s="41"/>
      <c r="B280" s="42"/>
      <c r="C280" s="43"/>
      <c r="D280" s="216" t="s">
        <v>139</v>
      </c>
      <c r="E280" s="43"/>
      <c r="F280" s="217" t="s">
        <v>491</v>
      </c>
      <c r="G280" s="43"/>
      <c r="H280" s="43"/>
      <c r="I280" s="218"/>
      <c r="J280" s="43"/>
      <c r="K280" s="43"/>
      <c r="L280" s="47"/>
      <c r="M280" s="219"/>
      <c r="N280" s="220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139</v>
      </c>
      <c r="AU280" s="20" t="s">
        <v>82</v>
      </c>
    </row>
    <row r="281" s="12" customFormat="1" ht="22.8" customHeight="1">
      <c r="A281" s="12"/>
      <c r="B281" s="187"/>
      <c r="C281" s="188"/>
      <c r="D281" s="189" t="s">
        <v>72</v>
      </c>
      <c r="E281" s="201" t="s">
        <v>492</v>
      </c>
      <c r="F281" s="201" t="s">
        <v>493</v>
      </c>
      <c r="G281" s="188"/>
      <c r="H281" s="188"/>
      <c r="I281" s="191"/>
      <c r="J281" s="202">
        <f>BK281</f>
        <v>0</v>
      </c>
      <c r="K281" s="188"/>
      <c r="L281" s="193"/>
      <c r="M281" s="194"/>
      <c r="N281" s="195"/>
      <c r="O281" s="195"/>
      <c r="P281" s="196">
        <f>SUM(P282:P299)</f>
        <v>0</v>
      </c>
      <c r="Q281" s="195"/>
      <c r="R281" s="196">
        <f>SUM(R282:R299)</f>
        <v>0.00139</v>
      </c>
      <c r="S281" s="195"/>
      <c r="T281" s="197">
        <f>SUM(T282:T299)</f>
        <v>0.072000000000000008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8" t="s">
        <v>82</v>
      </c>
      <c r="AT281" s="199" t="s">
        <v>72</v>
      </c>
      <c r="AU281" s="199" t="s">
        <v>80</v>
      </c>
      <c r="AY281" s="198" t="s">
        <v>129</v>
      </c>
      <c r="BK281" s="200">
        <f>SUM(BK282:BK299)</f>
        <v>0</v>
      </c>
    </row>
    <row r="282" s="2" customFormat="1" ht="16.5" customHeight="1">
      <c r="A282" s="41"/>
      <c r="B282" s="42"/>
      <c r="C282" s="203" t="s">
        <v>494</v>
      </c>
      <c r="D282" s="203" t="s">
        <v>132</v>
      </c>
      <c r="E282" s="204" t="s">
        <v>495</v>
      </c>
      <c r="F282" s="205" t="s">
        <v>496</v>
      </c>
      <c r="G282" s="206" t="s">
        <v>135</v>
      </c>
      <c r="H282" s="207">
        <v>3</v>
      </c>
      <c r="I282" s="208"/>
      <c r="J282" s="209">
        <f>ROUND(I282*H282,2)</f>
        <v>0</v>
      </c>
      <c r="K282" s="205" t="s">
        <v>136</v>
      </c>
      <c r="L282" s="47"/>
      <c r="M282" s="210" t="s">
        <v>19</v>
      </c>
      <c r="N282" s="211" t="s">
        <v>44</v>
      </c>
      <c r="O282" s="87"/>
      <c r="P282" s="212">
        <f>O282*H282</f>
        <v>0</v>
      </c>
      <c r="Q282" s="212">
        <v>0</v>
      </c>
      <c r="R282" s="212">
        <f>Q282*H282</f>
        <v>0</v>
      </c>
      <c r="S282" s="212">
        <v>0.024</v>
      </c>
      <c r="T282" s="213">
        <f>S282*H282</f>
        <v>0.072000000000000008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4" t="s">
        <v>433</v>
      </c>
      <c r="AT282" s="214" t="s">
        <v>132</v>
      </c>
      <c r="AU282" s="214" t="s">
        <v>82</v>
      </c>
      <c r="AY282" s="20" t="s">
        <v>129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20" t="s">
        <v>80</v>
      </c>
      <c r="BK282" s="215">
        <f>ROUND(I282*H282,2)</f>
        <v>0</v>
      </c>
      <c r="BL282" s="20" t="s">
        <v>433</v>
      </c>
      <c r="BM282" s="214" t="s">
        <v>497</v>
      </c>
    </row>
    <row r="283" s="2" customFormat="1">
      <c r="A283" s="41"/>
      <c r="B283" s="42"/>
      <c r="C283" s="43"/>
      <c r="D283" s="216" t="s">
        <v>139</v>
      </c>
      <c r="E283" s="43"/>
      <c r="F283" s="217" t="s">
        <v>498</v>
      </c>
      <c r="G283" s="43"/>
      <c r="H283" s="43"/>
      <c r="I283" s="218"/>
      <c r="J283" s="43"/>
      <c r="K283" s="43"/>
      <c r="L283" s="47"/>
      <c r="M283" s="219"/>
      <c r="N283" s="220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139</v>
      </c>
      <c r="AU283" s="20" t="s">
        <v>82</v>
      </c>
    </row>
    <row r="284" s="2" customFormat="1" ht="16.5" customHeight="1">
      <c r="A284" s="41"/>
      <c r="B284" s="42"/>
      <c r="C284" s="203" t="s">
        <v>499</v>
      </c>
      <c r="D284" s="203" t="s">
        <v>132</v>
      </c>
      <c r="E284" s="204" t="s">
        <v>500</v>
      </c>
      <c r="F284" s="205" t="s">
        <v>501</v>
      </c>
      <c r="G284" s="206" t="s">
        <v>135</v>
      </c>
      <c r="H284" s="207">
        <v>1</v>
      </c>
      <c r="I284" s="208"/>
      <c r="J284" s="209">
        <f>ROUND(I284*H284,2)</f>
        <v>0</v>
      </c>
      <c r="K284" s="205" t="s">
        <v>136</v>
      </c>
      <c r="L284" s="47"/>
      <c r="M284" s="210" t="s">
        <v>19</v>
      </c>
      <c r="N284" s="211" t="s">
        <v>44</v>
      </c>
      <c r="O284" s="87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4" t="s">
        <v>433</v>
      </c>
      <c r="AT284" s="214" t="s">
        <v>132</v>
      </c>
      <c r="AU284" s="214" t="s">
        <v>82</v>
      </c>
      <c r="AY284" s="20" t="s">
        <v>129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20" t="s">
        <v>80</v>
      </c>
      <c r="BK284" s="215">
        <f>ROUND(I284*H284,2)</f>
        <v>0</v>
      </c>
      <c r="BL284" s="20" t="s">
        <v>433</v>
      </c>
      <c r="BM284" s="214" t="s">
        <v>502</v>
      </c>
    </row>
    <row r="285" s="2" customFormat="1">
      <c r="A285" s="41"/>
      <c r="B285" s="42"/>
      <c r="C285" s="43"/>
      <c r="D285" s="216" t="s">
        <v>139</v>
      </c>
      <c r="E285" s="43"/>
      <c r="F285" s="217" t="s">
        <v>503</v>
      </c>
      <c r="G285" s="43"/>
      <c r="H285" s="43"/>
      <c r="I285" s="218"/>
      <c r="J285" s="43"/>
      <c r="K285" s="43"/>
      <c r="L285" s="47"/>
      <c r="M285" s="219"/>
      <c r="N285" s="220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139</v>
      </c>
      <c r="AU285" s="20" t="s">
        <v>82</v>
      </c>
    </row>
    <row r="286" s="13" customFormat="1">
      <c r="A286" s="13"/>
      <c r="B286" s="231"/>
      <c r="C286" s="232"/>
      <c r="D286" s="233" t="s">
        <v>185</v>
      </c>
      <c r="E286" s="234" t="s">
        <v>19</v>
      </c>
      <c r="F286" s="235" t="s">
        <v>504</v>
      </c>
      <c r="G286" s="232"/>
      <c r="H286" s="236">
        <v>1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185</v>
      </c>
      <c r="AU286" s="242" t="s">
        <v>82</v>
      </c>
      <c r="AV286" s="13" t="s">
        <v>82</v>
      </c>
      <c r="AW286" s="13" t="s">
        <v>34</v>
      </c>
      <c r="AX286" s="13" t="s">
        <v>73</v>
      </c>
      <c r="AY286" s="242" t="s">
        <v>129</v>
      </c>
    </row>
    <row r="287" s="14" customFormat="1">
      <c r="A287" s="14"/>
      <c r="B287" s="243"/>
      <c r="C287" s="244"/>
      <c r="D287" s="233" t="s">
        <v>185</v>
      </c>
      <c r="E287" s="245" t="s">
        <v>19</v>
      </c>
      <c r="F287" s="246" t="s">
        <v>208</v>
      </c>
      <c r="G287" s="244"/>
      <c r="H287" s="247">
        <v>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185</v>
      </c>
      <c r="AU287" s="253" t="s">
        <v>82</v>
      </c>
      <c r="AV287" s="14" t="s">
        <v>137</v>
      </c>
      <c r="AW287" s="14" t="s">
        <v>34</v>
      </c>
      <c r="AX287" s="14" t="s">
        <v>80</v>
      </c>
      <c r="AY287" s="253" t="s">
        <v>129</v>
      </c>
    </row>
    <row r="288" s="2" customFormat="1" ht="16.5" customHeight="1">
      <c r="A288" s="41"/>
      <c r="B288" s="42"/>
      <c r="C288" s="221" t="s">
        <v>505</v>
      </c>
      <c r="D288" s="221" t="s">
        <v>142</v>
      </c>
      <c r="E288" s="222" t="s">
        <v>506</v>
      </c>
      <c r="F288" s="223" t="s">
        <v>507</v>
      </c>
      <c r="G288" s="224" t="s">
        <v>135</v>
      </c>
      <c r="H288" s="225">
        <v>1</v>
      </c>
      <c r="I288" s="226"/>
      <c r="J288" s="227">
        <f>ROUND(I288*H288,2)</f>
        <v>0</v>
      </c>
      <c r="K288" s="223" t="s">
        <v>136</v>
      </c>
      <c r="L288" s="228"/>
      <c r="M288" s="229" t="s">
        <v>19</v>
      </c>
      <c r="N288" s="230" t="s">
        <v>44</v>
      </c>
      <c r="O288" s="87"/>
      <c r="P288" s="212">
        <f>O288*H288</f>
        <v>0</v>
      </c>
      <c r="Q288" s="212">
        <v>0.00139</v>
      </c>
      <c r="R288" s="212">
        <f>Q288*H288</f>
        <v>0.00139</v>
      </c>
      <c r="S288" s="212">
        <v>0</v>
      </c>
      <c r="T288" s="213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4" t="s">
        <v>280</v>
      </c>
      <c r="AT288" s="214" t="s">
        <v>142</v>
      </c>
      <c r="AU288" s="214" t="s">
        <v>82</v>
      </c>
      <c r="AY288" s="20" t="s">
        <v>129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20" t="s">
        <v>80</v>
      </c>
      <c r="BK288" s="215">
        <f>ROUND(I288*H288,2)</f>
        <v>0</v>
      </c>
      <c r="BL288" s="20" t="s">
        <v>433</v>
      </c>
      <c r="BM288" s="214" t="s">
        <v>508</v>
      </c>
    </row>
    <row r="289" s="2" customFormat="1" ht="16.5" customHeight="1">
      <c r="A289" s="41"/>
      <c r="B289" s="42"/>
      <c r="C289" s="203" t="s">
        <v>509</v>
      </c>
      <c r="D289" s="203" t="s">
        <v>132</v>
      </c>
      <c r="E289" s="204" t="s">
        <v>510</v>
      </c>
      <c r="F289" s="205" t="s">
        <v>511</v>
      </c>
      <c r="G289" s="206" t="s">
        <v>359</v>
      </c>
      <c r="H289" s="207">
        <v>1</v>
      </c>
      <c r="I289" s="208"/>
      <c r="J289" s="209">
        <f>ROUND(I289*H289,2)</f>
        <v>0</v>
      </c>
      <c r="K289" s="205" t="s">
        <v>19</v>
      </c>
      <c r="L289" s="47"/>
      <c r="M289" s="210" t="s">
        <v>19</v>
      </c>
      <c r="N289" s="211" t="s">
        <v>44</v>
      </c>
      <c r="O289" s="87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4" t="s">
        <v>433</v>
      </c>
      <c r="AT289" s="214" t="s">
        <v>132</v>
      </c>
      <c r="AU289" s="214" t="s">
        <v>82</v>
      </c>
      <c r="AY289" s="20" t="s">
        <v>129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20" t="s">
        <v>80</v>
      </c>
      <c r="BK289" s="215">
        <f>ROUND(I289*H289,2)</f>
        <v>0</v>
      </c>
      <c r="BL289" s="20" t="s">
        <v>433</v>
      </c>
      <c r="BM289" s="214" t="s">
        <v>512</v>
      </c>
    </row>
    <row r="290" s="2" customFormat="1" ht="16.5" customHeight="1">
      <c r="A290" s="41"/>
      <c r="B290" s="42"/>
      <c r="C290" s="203" t="s">
        <v>513</v>
      </c>
      <c r="D290" s="203" t="s">
        <v>132</v>
      </c>
      <c r="E290" s="204" t="s">
        <v>514</v>
      </c>
      <c r="F290" s="205" t="s">
        <v>515</v>
      </c>
      <c r="G290" s="206" t="s">
        <v>359</v>
      </c>
      <c r="H290" s="207">
        <v>1</v>
      </c>
      <c r="I290" s="208"/>
      <c r="J290" s="209">
        <f>ROUND(I290*H290,2)</f>
        <v>0</v>
      </c>
      <c r="K290" s="205" t="s">
        <v>19</v>
      </c>
      <c r="L290" s="47"/>
      <c r="M290" s="210" t="s">
        <v>19</v>
      </c>
      <c r="N290" s="211" t="s">
        <v>44</v>
      </c>
      <c r="O290" s="87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4" t="s">
        <v>433</v>
      </c>
      <c r="AT290" s="214" t="s">
        <v>132</v>
      </c>
      <c r="AU290" s="214" t="s">
        <v>82</v>
      </c>
      <c r="AY290" s="20" t="s">
        <v>129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20" t="s">
        <v>80</v>
      </c>
      <c r="BK290" s="215">
        <f>ROUND(I290*H290,2)</f>
        <v>0</v>
      </c>
      <c r="BL290" s="20" t="s">
        <v>433</v>
      </c>
      <c r="BM290" s="214" t="s">
        <v>516</v>
      </c>
    </row>
    <row r="291" s="2" customFormat="1" ht="16.5" customHeight="1">
      <c r="A291" s="41"/>
      <c r="B291" s="42"/>
      <c r="C291" s="203" t="s">
        <v>517</v>
      </c>
      <c r="D291" s="203" t="s">
        <v>132</v>
      </c>
      <c r="E291" s="204" t="s">
        <v>518</v>
      </c>
      <c r="F291" s="205" t="s">
        <v>519</v>
      </c>
      <c r="G291" s="206" t="s">
        <v>359</v>
      </c>
      <c r="H291" s="207">
        <v>1</v>
      </c>
      <c r="I291" s="208"/>
      <c r="J291" s="209">
        <f>ROUND(I291*H291,2)</f>
        <v>0</v>
      </c>
      <c r="K291" s="205" t="s">
        <v>19</v>
      </c>
      <c r="L291" s="47"/>
      <c r="M291" s="210" t="s">
        <v>19</v>
      </c>
      <c r="N291" s="211" t="s">
        <v>44</v>
      </c>
      <c r="O291" s="87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4" t="s">
        <v>433</v>
      </c>
      <c r="AT291" s="214" t="s">
        <v>132</v>
      </c>
      <c r="AU291" s="214" t="s">
        <v>82</v>
      </c>
      <c r="AY291" s="20" t="s">
        <v>129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20" t="s">
        <v>80</v>
      </c>
      <c r="BK291" s="215">
        <f>ROUND(I291*H291,2)</f>
        <v>0</v>
      </c>
      <c r="BL291" s="20" t="s">
        <v>433</v>
      </c>
      <c r="BM291" s="214" t="s">
        <v>520</v>
      </c>
    </row>
    <row r="292" s="2" customFormat="1" ht="16.5" customHeight="1">
      <c r="A292" s="41"/>
      <c r="B292" s="42"/>
      <c r="C292" s="203" t="s">
        <v>521</v>
      </c>
      <c r="D292" s="203" t="s">
        <v>132</v>
      </c>
      <c r="E292" s="204" t="s">
        <v>522</v>
      </c>
      <c r="F292" s="205" t="s">
        <v>523</v>
      </c>
      <c r="G292" s="206" t="s">
        <v>359</v>
      </c>
      <c r="H292" s="207">
        <v>1</v>
      </c>
      <c r="I292" s="208"/>
      <c r="J292" s="209">
        <f>ROUND(I292*H292,2)</f>
        <v>0</v>
      </c>
      <c r="K292" s="205" t="s">
        <v>19</v>
      </c>
      <c r="L292" s="47"/>
      <c r="M292" s="210" t="s">
        <v>19</v>
      </c>
      <c r="N292" s="211" t="s">
        <v>44</v>
      </c>
      <c r="O292" s="87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4" t="s">
        <v>433</v>
      </c>
      <c r="AT292" s="214" t="s">
        <v>132</v>
      </c>
      <c r="AU292" s="214" t="s">
        <v>82</v>
      </c>
      <c r="AY292" s="20" t="s">
        <v>129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20" t="s">
        <v>80</v>
      </c>
      <c r="BK292" s="215">
        <f>ROUND(I292*H292,2)</f>
        <v>0</v>
      </c>
      <c r="BL292" s="20" t="s">
        <v>433</v>
      </c>
      <c r="BM292" s="214" t="s">
        <v>524</v>
      </c>
    </row>
    <row r="293" s="2" customFormat="1" ht="16.5" customHeight="1">
      <c r="A293" s="41"/>
      <c r="B293" s="42"/>
      <c r="C293" s="203" t="s">
        <v>525</v>
      </c>
      <c r="D293" s="203" t="s">
        <v>132</v>
      </c>
      <c r="E293" s="204" t="s">
        <v>526</v>
      </c>
      <c r="F293" s="205" t="s">
        <v>527</v>
      </c>
      <c r="G293" s="206" t="s">
        <v>265</v>
      </c>
      <c r="H293" s="207">
        <v>1</v>
      </c>
      <c r="I293" s="208"/>
      <c r="J293" s="209">
        <f>ROUND(I293*H293,2)</f>
        <v>0</v>
      </c>
      <c r="K293" s="205" t="s">
        <v>19</v>
      </c>
      <c r="L293" s="47"/>
      <c r="M293" s="210" t="s">
        <v>19</v>
      </c>
      <c r="N293" s="211" t="s">
        <v>44</v>
      </c>
      <c r="O293" s="87"/>
      <c r="P293" s="212">
        <f>O293*H293</f>
        <v>0</v>
      </c>
      <c r="Q293" s="212">
        <v>0</v>
      </c>
      <c r="R293" s="212">
        <f>Q293*H293</f>
        <v>0</v>
      </c>
      <c r="S293" s="212">
        <v>0</v>
      </c>
      <c r="T293" s="213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4" t="s">
        <v>433</v>
      </c>
      <c r="AT293" s="214" t="s">
        <v>132</v>
      </c>
      <c r="AU293" s="214" t="s">
        <v>82</v>
      </c>
      <c r="AY293" s="20" t="s">
        <v>129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20" t="s">
        <v>80</v>
      </c>
      <c r="BK293" s="215">
        <f>ROUND(I293*H293,2)</f>
        <v>0</v>
      </c>
      <c r="BL293" s="20" t="s">
        <v>433</v>
      </c>
      <c r="BM293" s="214" t="s">
        <v>528</v>
      </c>
    </row>
    <row r="294" s="2" customFormat="1" ht="16.5" customHeight="1">
      <c r="A294" s="41"/>
      <c r="B294" s="42"/>
      <c r="C294" s="203" t="s">
        <v>529</v>
      </c>
      <c r="D294" s="203" t="s">
        <v>132</v>
      </c>
      <c r="E294" s="204" t="s">
        <v>530</v>
      </c>
      <c r="F294" s="205" t="s">
        <v>531</v>
      </c>
      <c r="G294" s="206" t="s">
        <v>265</v>
      </c>
      <c r="H294" s="207">
        <v>1</v>
      </c>
      <c r="I294" s="208"/>
      <c r="J294" s="209">
        <f>ROUND(I294*H294,2)</f>
        <v>0</v>
      </c>
      <c r="K294" s="205" t="s">
        <v>19</v>
      </c>
      <c r="L294" s="47"/>
      <c r="M294" s="210" t="s">
        <v>19</v>
      </c>
      <c r="N294" s="211" t="s">
        <v>44</v>
      </c>
      <c r="O294" s="87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4" t="s">
        <v>433</v>
      </c>
      <c r="AT294" s="214" t="s">
        <v>132</v>
      </c>
      <c r="AU294" s="214" t="s">
        <v>82</v>
      </c>
      <c r="AY294" s="20" t="s">
        <v>129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20" t="s">
        <v>80</v>
      </c>
      <c r="BK294" s="215">
        <f>ROUND(I294*H294,2)</f>
        <v>0</v>
      </c>
      <c r="BL294" s="20" t="s">
        <v>433</v>
      </c>
      <c r="BM294" s="214" t="s">
        <v>532</v>
      </c>
    </row>
    <row r="295" s="2" customFormat="1" ht="24.15" customHeight="1">
      <c r="A295" s="41"/>
      <c r="B295" s="42"/>
      <c r="C295" s="203" t="s">
        <v>533</v>
      </c>
      <c r="D295" s="203" t="s">
        <v>132</v>
      </c>
      <c r="E295" s="204" t="s">
        <v>534</v>
      </c>
      <c r="F295" s="205" t="s">
        <v>535</v>
      </c>
      <c r="G295" s="206" t="s">
        <v>359</v>
      </c>
      <c r="H295" s="207">
        <v>1</v>
      </c>
      <c r="I295" s="208"/>
      <c r="J295" s="209">
        <f>ROUND(I295*H295,2)</f>
        <v>0</v>
      </c>
      <c r="K295" s="205" t="s">
        <v>19</v>
      </c>
      <c r="L295" s="47"/>
      <c r="M295" s="210" t="s">
        <v>19</v>
      </c>
      <c r="N295" s="211" t="s">
        <v>44</v>
      </c>
      <c r="O295" s="87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4" t="s">
        <v>433</v>
      </c>
      <c r="AT295" s="214" t="s">
        <v>132</v>
      </c>
      <c r="AU295" s="214" t="s">
        <v>82</v>
      </c>
      <c r="AY295" s="20" t="s">
        <v>129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20" t="s">
        <v>80</v>
      </c>
      <c r="BK295" s="215">
        <f>ROUND(I295*H295,2)</f>
        <v>0</v>
      </c>
      <c r="BL295" s="20" t="s">
        <v>433</v>
      </c>
      <c r="BM295" s="214" t="s">
        <v>536</v>
      </c>
    </row>
    <row r="296" s="2" customFormat="1" ht="24.15" customHeight="1">
      <c r="A296" s="41"/>
      <c r="B296" s="42"/>
      <c r="C296" s="203" t="s">
        <v>537</v>
      </c>
      <c r="D296" s="203" t="s">
        <v>132</v>
      </c>
      <c r="E296" s="204" t="s">
        <v>538</v>
      </c>
      <c r="F296" s="205" t="s">
        <v>539</v>
      </c>
      <c r="G296" s="206" t="s">
        <v>359</v>
      </c>
      <c r="H296" s="207">
        <v>1</v>
      </c>
      <c r="I296" s="208"/>
      <c r="J296" s="209">
        <f>ROUND(I296*H296,2)</f>
        <v>0</v>
      </c>
      <c r="K296" s="205" t="s">
        <v>19</v>
      </c>
      <c r="L296" s="47"/>
      <c r="M296" s="210" t="s">
        <v>19</v>
      </c>
      <c r="N296" s="211" t="s">
        <v>44</v>
      </c>
      <c r="O296" s="87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4" t="s">
        <v>433</v>
      </c>
      <c r="AT296" s="214" t="s">
        <v>132</v>
      </c>
      <c r="AU296" s="214" t="s">
        <v>82</v>
      </c>
      <c r="AY296" s="20" t="s">
        <v>129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20" t="s">
        <v>80</v>
      </c>
      <c r="BK296" s="215">
        <f>ROUND(I296*H296,2)</f>
        <v>0</v>
      </c>
      <c r="BL296" s="20" t="s">
        <v>433</v>
      </c>
      <c r="BM296" s="214" t="s">
        <v>540</v>
      </c>
    </row>
    <row r="297" s="2" customFormat="1" ht="37.8" customHeight="1">
      <c r="A297" s="41"/>
      <c r="B297" s="42"/>
      <c r="C297" s="203" t="s">
        <v>541</v>
      </c>
      <c r="D297" s="203" t="s">
        <v>132</v>
      </c>
      <c r="E297" s="204" t="s">
        <v>542</v>
      </c>
      <c r="F297" s="205" t="s">
        <v>543</v>
      </c>
      <c r="G297" s="206" t="s">
        <v>359</v>
      </c>
      <c r="H297" s="207">
        <v>1</v>
      </c>
      <c r="I297" s="208"/>
      <c r="J297" s="209">
        <f>ROUND(I297*H297,2)</f>
        <v>0</v>
      </c>
      <c r="K297" s="205" t="s">
        <v>19</v>
      </c>
      <c r="L297" s="47"/>
      <c r="M297" s="210" t="s">
        <v>19</v>
      </c>
      <c r="N297" s="211" t="s">
        <v>44</v>
      </c>
      <c r="O297" s="87"/>
      <c r="P297" s="212">
        <f>O297*H297</f>
        <v>0</v>
      </c>
      <c r="Q297" s="212">
        <v>0</v>
      </c>
      <c r="R297" s="212">
        <f>Q297*H297</f>
        <v>0</v>
      </c>
      <c r="S297" s="212">
        <v>0</v>
      </c>
      <c r="T297" s="213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4" t="s">
        <v>433</v>
      </c>
      <c r="AT297" s="214" t="s">
        <v>132</v>
      </c>
      <c r="AU297" s="214" t="s">
        <v>82</v>
      </c>
      <c r="AY297" s="20" t="s">
        <v>129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20" t="s">
        <v>80</v>
      </c>
      <c r="BK297" s="215">
        <f>ROUND(I297*H297,2)</f>
        <v>0</v>
      </c>
      <c r="BL297" s="20" t="s">
        <v>433</v>
      </c>
      <c r="BM297" s="214" t="s">
        <v>544</v>
      </c>
    </row>
    <row r="298" s="2" customFormat="1" ht="24.15" customHeight="1">
      <c r="A298" s="41"/>
      <c r="B298" s="42"/>
      <c r="C298" s="203" t="s">
        <v>545</v>
      </c>
      <c r="D298" s="203" t="s">
        <v>132</v>
      </c>
      <c r="E298" s="204" t="s">
        <v>546</v>
      </c>
      <c r="F298" s="205" t="s">
        <v>547</v>
      </c>
      <c r="G298" s="206" t="s">
        <v>444</v>
      </c>
      <c r="H298" s="275"/>
      <c r="I298" s="208"/>
      <c r="J298" s="209">
        <f>ROUND(I298*H298,2)</f>
        <v>0</v>
      </c>
      <c r="K298" s="205" t="s">
        <v>136</v>
      </c>
      <c r="L298" s="47"/>
      <c r="M298" s="210" t="s">
        <v>19</v>
      </c>
      <c r="N298" s="211" t="s">
        <v>44</v>
      </c>
      <c r="O298" s="87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4" t="s">
        <v>433</v>
      </c>
      <c r="AT298" s="214" t="s">
        <v>132</v>
      </c>
      <c r="AU298" s="214" t="s">
        <v>82</v>
      </c>
      <c r="AY298" s="20" t="s">
        <v>129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20" t="s">
        <v>80</v>
      </c>
      <c r="BK298" s="215">
        <f>ROUND(I298*H298,2)</f>
        <v>0</v>
      </c>
      <c r="BL298" s="20" t="s">
        <v>433</v>
      </c>
      <c r="BM298" s="214" t="s">
        <v>548</v>
      </c>
    </row>
    <row r="299" s="2" customFormat="1">
      <c r="A299" s="41"/>
      <c r="B299" s="42"/>
      <c r="C299" s="43"/>
      <c r="D299" s="216" t="s">
        <v>139</v>
      </c>
      <c r="E299" s="43"/>
      <c r="F299" s="217" t="s">
        <v>549</v>
      </c>
      <c r="G299" s="43"/>
      <c r="H299" s="43"/>
      <c r="I299" s="218"/>
      <c r="J299" s="43"/>
      <c r="K299" s="43"/>
      <c r="L299" s="47"/>
      <c r="M299" s="219"/>
      <c r="N299" s="220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139</v>
      </c>
      <c r="AU299" s="20" t="s">
        <v>82</v>
      </c>
    </row>
    <row r="300" s="12" customFormat="1" ht="22.8" customHeight="1">
      <c r="A300" s="12"/>
      <c r="B300" s="187"/>
      <c r="C300" s="188"/>
      <c r="D300" s="189" t="s">
        <v>72</v>
      </c>
      <c r="E300" s="201" t="s">
        <v>550</v>
      </c>
      <c r="F300" s="201" t="s">
        <v>551</v>
      </c>
      <c r="G300" s="188"/>
      <c r="H300" s="188"/>
      <c r="I300" s="191"/>
      <c r="J300" s="202">
        <f>BK300</f>
        <v>0</v>
      </c>
      <c r="K300" s="188"/>
      <c r="L300" s="193"/>
      <c r="M300" s="194"/>
      <c r="N300" s="195"/>
      <c r="O300" s="195"/>
      <c r="P300" s="196">
        <f>SUM(P301:P312)</f>
        <v>0</v>
      </c>
      <c r="Q300" s="195"/>
      <c r="R300" s="196">
        <f>SUM(R301:R312)</f>
        <v>0</v>
      </c>
      <c r="S300" s="195"/>
      <c r="T300" s="197">
        <f>SUM(T301:T312)</f>
        <v>0.012999999999999999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98" t="s">
        <v>82</v>
      </c>
      <c r="AT300" s="199" t="s">
        <v>72</v>
      </c>
      <c r="AU300" s="199" t="s">
        <v>80</v>
      </c>
      <c r="AY300" s="198" t="s">
        <v>129</v>
      </c>
      <c r="BK300" s="200">
        <f>SUM(BK301:BK312)</f>
        <v>0</v>
      </c>
    </row>
    <row r="301" s="2" customFormat="1" ht="16.5" customHeight="1">
      <c r="A301" s="41"/>
      <c r="B301" s="42"/>
      <c r="C301" s="203" t="s">
        <v>552</v>
      </c>
      <c r="D301" s="203" t="s">
        <v>132</v>
      </c>
      <c r="E301" s="204" t="s">
        <v>553</v>
      </c>
      <c r="F301" s="205" t="s">
        <v>554</v>
      </c>
      <c r="G301" s="206" t="s">
        <v>359</v>
      </c>
      <c r="H301" s="207">
        <v>2</v>
      </c>
      <c r="I301" s="208"/>
      <c r="J301" s="209">
        <f>ROUND(I301*H301,2)</f>
        <v>0</v>
      </c>
      <c r="K301" s="205" t="s">
        <v>19</v>
      </c>
      <c r="L301" s="47"/>
      <c r="M301" s="210" t="s">
        <v>19</v>
      </c>
      <c r="N301" s="211" t="s">
        <v>44</v>
      </c>
      <c r="O301" s="87"/>
      <c r="P301" s="212">
        <f>O301*H301</f>
        <v>0</v>
      </c>
      <c r="Q301" s="212">
        <v>0</v>
      </c>
      <c r="R301" s="212">
        <f>Q301*H301</f>
        <v>0</v>
      </c>
      <c r="S301" s="212">
        <v>0</v>
      </c>
      <c r="T301" s="213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4" t="s">
        <v>433</v>
      </c>
      <c r="AT301" s="214" t="s">
        <v>132</v>
      </c>
      <c r="AU301" s="214" t="s">
        <v>82</v>
      </c>
      <c r="AY301" s="20" t="s">
        <v>129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20" t="s">
        <v>80</v>
      </c>
      <c r="BK301" s="215">
        <f>ROUND(I301*H301,2)</f>
        <v>0</v>
      </c>
      <c r="BL301" s="20" t="s">
        <v>433</v>
      </c>
      <c r="BM301" s="214" t="s">
        <v>555</v>
      </c>
    </row>
    <row r="302" s="2" customFormat="1" ht="24.15" customHeight="1">
      <c r="A302" s="41"/>
      <c r="B302" s="42"/>
      <c r="C302" s="203" t="s">
        <v>556</v>
      </c>
      <c r="D302" s="203" t="s">
        <v>132</v>
      </c>
      <c r="E302" s="204" t="s">
        <v>557</v>
      </c>
      <c r="F302" s="205" t="s">
        <v>558</v>
      </c>
      <c r="G302" s="206" t="s">
        <v>359</v>
      </c>
      <c r="H302" s="207">
        <v>3</v>
      </c>
      <c r="I302" s="208"/>
      <c r="J302" s="209">
        <f>ROUND(I302*H302,2)</f>
        <v>0</v>
      </c>
      <c r="K302" s="205" t="s">
        <v>19</v>
      </c>
      <c r="L302" s="47"/>
      <c r="M302" s="210" t="s">
        <v>19</v>
      </c>
      <c r="N302" s="211" t="s">
        <v>44</v>
      </c>
      <c r="O302" s="87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4" t="s">
        <v>433</v>
      </c>
      <c r="AT302" s="214" t="s">
        <v>132</v>
      </c>
      <c r="AU302" s="214" t="s">
        <v>82</v>
      </c>
      <c r="AY302" s="20" t="s">
        <v>129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20" t="s">
        <v>80</v>
      </c>
      <c r="BK302" s="215">
        <f>ROUND(I302*H302,2)</f>
        <v>0</v>
      </c>
      <c r="BL302" s="20" t="s">
        <v>433</v>
      </c>
      <c r="BM302" s="214" t="s">
        <v>559</v>
      </c>
    </row>
    <row r="303" s="2" customFormat="1" ht="24.15" customHeight="1">
      <c r="A303" s="41"/>
      <c r="B303" s="42"/>
      <c r="C303" s="203" t="s">
        <v>560</v>
      </c>
      <c r="D303" s="203" t="s">
        <v>132</v>
      </c>
      <c r="E303" s="204" t="s">
        <v>561</v>
      </c>
      <c r="F303" s="205" t="s">
        <v>562</v>
      </c>
      <c r="G303" s="206" t="s">
        <v>359</v>
      </c>
      <c r="H303" s="207">
        <v>2</v>
      </c>
      <c r="I303" s="208"/>
      <c r="J303" s="209">
        <f>ROUND(I303*H303,2)</f>
        <v>0</v>
      </c>
      <c r="K303" s="205" t="s">
        <v>19</v>
      </c>
      <c r="L303" s="47"/>
      <c r="M303" s="210" t="s">
        <v>19</v>
      </c>
      <c r="N303" s="211" t="s">
        <v>44</v>
      </c>
      <c r="O303" s="87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4" t="s">
        <v>433</v>
      </c>
      <c r="AT303" s="214" t="s">
        <v>132</v>
      </c>
      <c r="AU303" s="214" t="s">
        <v>82</v>
      </c>
      <c r="AY303" s="20" t="s">
        <v>129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20" t="s">
        <v>80</v>
      </c>
      <c r="BK303" s="215">
        <f>ROUND(I303*H303,2)</f>
        <v>0</v>
      </c>
      <c r="BL303" s="20" t="s">
        <v>433</v>
      </c>
      <c r="BM303" s="214" t="s">
        <v>563</v>
      </c>
    </row>
    <row r="304" s="2" customFormat="1" ht="24.15" customHeight="1">
      <c r="A304" s="41"/>
      <c r="B304" s="42"/>
      <c r="C304" s="203" t="s">
        <v>564</v>
      </c>
      <c r="D304" s="203" t="s">
        <v>132</v>
      </c>
      <c r="E304" s="204" t="s">
        <v>565</v>
      </c>
      <c r="F304" s="205" t="s">
        <v>566</v>
      </c>
      <c r="G304" s="206" t="s">
        <v>359</v>
      </c>
      <c r="H304" s="207">
        <v>2</v>
      </c>
      <c r="I304" s="208"/>
      <c r="J304" s="209">
        <f>ROUND(I304*H304,2)</f>
        <v>0</v>
      </c>
      <c r="K304" s="205" t="s">
        <v>19</v>
      </c>
      <c r="L304" s="47"/>
      <c r="M304" s="210" t="s">
        <v>19</v>
      </c>
      <c r="N304" s="211" t="s">
        <v>44</v>
      </c>
      <c r="O304" s="87"/>
      <c r="P304" s="212">
        <f>O304*H304</f>
        <v>0</v>
      </c>
      <c r="Q304" s="212">
        <v>0</v>
      </c>
      <c r="R304" s="212">
        <f>Q304*H304</f>
        <v>0</v>
      </c>
      <c r="S304" s="212">
        <v>0</v>
      </c>
      <c r="T304" s="213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4" t="s">
        <v>433</v>
      </c>
      <c r="AT304" s="214" t="s">
        <v>132</v>
      </c>
      <c r="AU304" s="214" t="s">
        <v>82</v>
      </c>
      <c r="AY304" s="20" t="s">
        <v>129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20" t="s">
        <v>80</v>
      </c>
      <c r="BK304" s="215">
        <f>ROUND(I304*H304,2)</f>
        <v>0</v>
      </c>
      <c r="BL304" s="20" t="s">
        <v>433</v>
      </c>
      <c r="BM304" s="214" t="s">
        <v>567</v>
      </c>
    </row>
    <row r="305" s="2" customFormat="1" ht="24.15" customHeight="1">
      <c r="A305" s="41"/>
      <c r="B305" s="42"/>
      <c r="C305" s="203" t="s">
        <v>568</v>
      </c>
      <c r="D305" s="203" t="s">
        <v>132</v>
      </c>
      <c r="E305" s="204" t="s">
        <v>569</v>
      </c>
      <c r="F305" s="205" t="s">
        <v>570</v>
      </c>
      <c r="G305" s="206" t="s">
        <v>359</v>
      </c>
      <c r="H305" s="207">
        <v>2</v>
      </c>
      <c r="I305" s="208"/>
      <c r="J305" s="209">
        <f>ROUND(I305*H305,2)</f>
        <v>0</v>
      </c>
      <c r="K305" s="205" t="s">
        <v>19</v>
      </c>
      <c r="L305" s="47"/>
      <c r="M305" s="210" t="s">
        <v>19</v>
      </c>
      <c r="N305" s="211" t="s">
        <v>44</v>
      </c>
      <c r="O305" s="87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4" t="s">
        <v>433</v>
      </c>
      <c r="AT305" s="214" t="s">
        <v>132</v>
      </c>
      <c r="AU305" s="214" t="s">
        <v>82</v>
      </c>
      <c r="AY305" s="20" t="s">
        <v>129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20" t="s">
        <v>80</v>
      </c>
      <c r="BK305" s="215">
        <f>ROUND(I305*H305,2)</f>
        <v>0</v>
      </c>
      <c r="BL305" s="20" t="s">
        <v>433</v>
      </c>
      <c r="BM305" s="214" t="s">
        <v>571</v>
      </c>
    </row>
    <row r="306" s="2" customFormat="1" ht="24.15" customHeight="1">
      <c r="A306" s="41"/>
      <c r="B306" s="42"/>
      <c r="C306" s="203" t="s">
        <v>572</v>
      </c>
      <c r="D306" s="203" t="s">
        <v>132</v>
      </c>
      <c r="E306" s="204" t="s">
        <v>573</v>
      </c>
      <c r="F306" s="205" t="s">
        <v>574</v>
      </c>
      <c r="G306" s="206" t="s">
        <v>183</v>
      </c>
      <c r="H306" s="207">
        <v>7.2999999999999998</v>
      </c>
      <c r="I306" s="208"/>
      <c r="J306" s="209">
        <f>ROUND(I306*H306,2)</f>
        <v>0</v>
      </c>
      <c r="K306" s="205" t="s">
        <v>19</v>
      </c>
      <c r="L306" s="47"/>
      <c r="M306" s="210" t="s">
        <v>19</v>
      </c>
      <c r="N306" s="211" t="s">
        <v>44</v>
      </c>
      <c r="O306" s="87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4" t="s">
        <v>433</v>
      </c>
      <c r="AT306" s="214" t="s">
        <v>132</v>
      </c>
      <c r="AU306" s="214" t="s">
        <v>82</v>
      </c>
      <c r="AY306" s="20" t="s">
        <v>129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20" t="s">
        <v>80</v>
      </c>
      <c r="BK306" s="215">
        <f>ROUND(I306*H306,2)</f>
        <v>0</v>
      </c>
      <c r="BL306" s="20" t="s">
        <v>433</v>
      </c>
      <c r="BM306" s="214" t="s">
        <v>575</v>
      </c>
    </row>
    <row r="307" s="13" customFormat="1">
      <c r="A307" s="13"/>
      <c r="B307" s="231"/>
      <c r="C307" s="232"/>
      <c r="D307" s="233" t="s">
        <v>185</v>
      </c>
      <c r="E307" s="234" t="s">
        <v>19</v>
      </c>
      <c r="F307" s="235" t="s">
        <v>576</v>
      </c>
      <c r="G307" s="232"/>
      <c r="H307" s="236">
        <v>7.2999999999999998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185</v>
      </c>
      <c r="AU307" s="242" t="s">
        <v>82</v>
      </c>
      <c r="AV307" s="13" t="s">
        <v>82</v>
      </c>
      <c r="AW307" s="13" t="s">
        <v>34</v>
      </c>
      <c r="AX307" s="13" t="s">
        <v>80</v>
      </c>
      <c r="AY307" s="242" t="s">
        <v>129</v>
      </c>
    </row>
    <row r="308" s="2" customFormat="1" ht="16.5" customHeight="1">
      <c r="A308" s="41"/>
      <c r="B308" s="42"/>
      <c r="C308" s="203" t="s">
        <v>577</v>
      </c>
      <c r="D308" s="203" t="s">
        <v>132</v>
      </c>
      <c r="E308" s="204" t="s">
        <v>578</v>
      </c>
      <c r="F308" s="205" t="s">
        <v>579</v>
      </c>
      <c r="G308" s="206" t="s">
        <v>135</v>
      </c>
      <c r="H308" s="207">
        <v>1</v>
      </c>
      <c r="I308" s="208"/>
      <c r="J308" s="209">
        <f>ROUND(I308*H308,2)</f>
        <v>0</v>
      </c>
      <c r="K308" s="205" t="s">
        <v>136</v>
      </c>
      <c r="L308" s="47"/>
      <c r="M308" s="210" t="s">
        <v>19</v>
      </c>
      <c r="N308" s="211" t="s">
        <v>44</v>
      </c>
      <c r="O308" s="87"/>
      <c r="P308" s="212">
        <f>O308*H308</f>
        <v>0</v>
      </c>
      <c r="Q308" s="212">
        <v>0</v>
      </c>
      <c r="R308" s="212">
        <f>Q308*H308</f>
        <v>0</v>
      </c>
      <c r="S308" s="212">
        <v>0.012999999999999999</v>
      </c>
      <c r="T308" s="213">
        <f>S308*H308</f>
        <v>0.012999999999999999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4" t="s">
        <v>433</v>
      </c>
      <c r="AT308" s="214" t="s">
        <v>132</v>
      </c>
      <c r="AU308" s="214" t="s">
        <v>82</v>
      </c>
      <c r="AY308" s="20" t="s">
        <v>129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20" t="s">
        <v>80</v>
      </c>
      <c r="BK308" s="215">
        <f>ROUND(I308*H308,2)</f>
        <v>0</v>
      </c>
      <c r="BL308" s="20" t="s">
        <v>433</v>
      </c>
      <c r="BM308" s="214" t="s">
        <v>580</v>
      </c>
    </row>
    <row r="309" s="2" customFormat="1">
      <c r="A309" s="41"/>
      <c r="B309" s="42"/>
      <c r="C309" s="43"/>
      <c r="D309" s="216" t="s">
        <v>139</v>
      </c>
      <c r="E309" s="43"/>
      <c r="F309" s="217" t="s">
        <v>581</v>
      </c>
      <c r="G309" s="43"/>
      <c r="H309" s="43"/>
      <c r="I309" s="218"/>
      <c r="J309" s="43"/>
      <c r="K309" s="43"/>
      <c r="L309" s="47"/>
      <c r="M309" s="219"/>
      <c r="N309" s="220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139</v>
      </c>
      <c r="AU309" s="20" t="s">
        <v>82</v>
      </c>
    </row>
    <row r="310" s="13" customFormat="1">
      <c r="A310" s="13"/>
      <c r="B310" s="231"/>
      <c r="C310" s="232"/>
      <c r="D310" s="233" t="s">
        <v>185</v>
      </c>
      <c r="E310" s="234" t="s">
        <v>19</v>
      </c>
      <c r="F310" s="235" t="s">
        <v>582</v>
      </c>
      <c r="G310" s="232"/>
      <c r="H310" s="236">
        <v>1</v>
      </c>
      <c r="I310" s="237"/>
      <c r="J310" s="232"/>
      <c r="K310" s="232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185</v>
      </c>
      <c r="AU310" s="242" t="s">
        <v>82</v>
      </c>
      <c r="AV310" s="13" t="s">
        <v>82</v>
      </c>
      <c r="AW310" s="13" t="s">
        <v>34</v>
      </c>
      <c r="AX310" s="13" t="s">
        <v>80</v>
      </c>
      <c r="AY310" s="242" t="s">
        <v>129</v>
      </c>
    </row>
    <row r="311" s="2" customFormat="1" ht="24.15" customHeight="1">
      <c r="A311" s="41"/>
      <c r="B311" s="42"/>
      <c r="C311" s="203" t="s">
        <v>583</v>
      </c>
      <c r="D311" s="203" t="s">
        <v>132</v>
      </c>
      <c r="E311" s="204" t="s">
        <v>584</v>
      </c>
      <c r="F311" s="205" t="s">
        <v>585</v>
      </c>
      <c r="G311" s="206" t="s">
        <v>444</v>
      </c>
      <c r="H311" s="275"/>
      <c r="I311" s="208"/>
      <c r="J311" s="209">
        <f>ROUND(I311*H311,2)</f>
        <v>0</v>
      </c>
      <c r="K311" s="205" t="s">
        <v>136</v>
      </c>
      <c r="L311" s="47"/>
      <c r="M311" s="210" t="s">
        <v>19</v>
      </c>
      <c r="N311" s="211" t="s">
        <v>44</v>
      </c>
      <c r="O311" s="87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4" t="s">
        <v>433</v>
      </c>
      <c r="AT311" s="214" t="s">
        <v>132</v>
      </c>
      <c r="AU311" s="214" t="s">
        <v>82</v>
      </c>
      <c r="AY311" s="20" t="s">
        <v>129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20" t="s">
        <v>80</v>
      </c>
      <c r="BK311" s="215">
        <f>ROUND(I311*H311,2)</f>
        <v>0</v>
      </c>
      <c r="BL311" s="20" t="s">
        <v>433</v>
      </c>
      <c r="BM311" s="214" t="s">
        <v>586</v>
      </c>
    </row>
    <row r="312" s="2" customFormat="1">
      <c r="A312" s="41"/>
      <c r="B312" s="42"/>
      <c r="C312" s="43"/>
      <c r="D312" s="216" t="s">
        <v>139</v>
      </c>
      <c r="E312" s="43"/>
      <c r="F312" s="217" t="s">
        <v>587</v>
      </c>
      <c r="G312" s="43"/>
      <c r="H312" s="43"/>
      <c r="I312" s="218"/>
      <c r="J312" s="43"/>
      <c r="K312" s="43"/>
      <c r="L312" s="47"/>
      <c r="M312" s="219"/>
      <c r="N312" s="220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139</v>
      </c>
      <c r="AU312" s="20" t="s">
        <v>82</v>
      </c>
    </row>
    <row r="313" s="12" customFormat="1" ht="22.8" customHeight="1">
      <c r="A313" s="12"/>
      <c r="B313" s="187"/>
      <c r="C313" s="188"/>
      <c r="D313" s="189" t="s">
        <v>72</v>
      </c>
      <c r="E313" s="201" t="s">
        <v>588</v>
      </c>
      <c r="F313" s="201" t="s">
        <v>589</v>
      </c>
      <c r="G313" s="188"/>
      <c r="H313" s="188"/>
      <c r="I313" s="191"/>
      <c r="J313" s="202">
        <f>BK313</f>
        <v>0</v>
      </c>
      <c r="K313" s="188"/>
      <c r="L313" s="193"/>
      <c r="M313" s="194"/>
      <c r="N313" s="195"/>
      <c r="O313" s="195"/>
      <c r="P313" s="196">
        <f>SUM(P314:P336)</f>
        <v>0</v>
      </c>
      <c r="Q313" s="195"/>
      <c r="R313" s="196">
        <f>SUM(R314:R336)</f>
        <v>4.0106690999999994</v>
      </c>
      <c r="S313" s="195"/>
      <c r="T313" s="197">
        <f>SUM(T314:T336)</f>
        <v>5.0058929999999995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98" t="s">
        <v>82</v>
      </c>
      <c r="AT313" s="199" t="s">
        <v>72</v>
      </c>
      <c r="AU313" s="199" t="s">
        <v>80</v>
      </c>
      <c r="AY313" s="198" t="s">
        <v>129</v>
      </c>
      <c r="BK313" s="200">
        <f>SUM(BK314:BK336)</f>
        <v>0</v>
      </c>
    </row>
    <row r="314" s="2" customFormat="1" ht="16.5" customHeight="1">
      <c r="A314" s="41"/>
      <c r="B314" s="42"/>
      <c r="C314" s="203" t="s">
        <v>590</v>
      </c>
      <c r="D314" s="203" t="s">
        <v>132</v>
      </c>
      <c r="E314" s="204" t="s">
        <v>591</v>
      </c>
      <c r="F314" s="205" t="s">
        <v>592</v>
      </c>
      <c r="G314" s="206" t="s">
        <v>195</v>
      </c>
      <c r="H314" s="207">
        <v>141.81</v>
      </c>
      <c r="I314" s="208"/>
      <c r="J314" s="209">
        <f>ROUND(I314*H314,2)</f>
        <v>0</v>
      </c>
      <c r="K314" s="205" t="s">
        <v>136</v>
      </c>
      <c r="L314" s="47"/>
      <c r="M314" s="210" t="s">
        <v>19</v>
      </c>
      <c r="N314" s="211" t="s">
        <v>44</v>
      </c>
      <c r="O314" s="87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4" t="s">
        <v>433</v>
      </c>
      <c r="AT314" s="214" t="s">
        <v>132</v>
      </c>
      <c r="AU314" s="214" t="s">
        <v>82</v>
      </c>
      <c r="AY314" s="20" t="s">
        <v>129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20" t="s">
        <v>80</v>
      </c>
      <c r="BK314" s="215">
        <f>ROUND(I314*H314,2)</f>
        <v>0</v>
      </c>
      <c r="BL314" s="20" t="s">
        <v>433</v>
      </c>
      <c r="BM314" s="214" t="s">
        <v>593</v>
      </c>
    </row>
    <row r="315" s="2" customFormat="1">
      <c r="A315" s="41"/>
      <c r="B315" s="42"/>
      <c r="C315" s="43"/>
      <c r="D315" s="216" t="s">
        <v>139</v>
      </c>
      <c r="E315" s="43"/>
      <c r="F315" s="217" t="s">
        <v>594</v>
      </c>
      <c r="G315" s="43"/>
      <c r="H315" s="43"/>
      <c r="I315" s="218"/>
      <c r="J315" s="43"/>
      <c r="K315" s="43"/>
      <c r="L315" s="47"/>
      <c r="M315" s="219"/>
      <c r="N315" s="220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139</v>
      </c>
      <c r="AU315" s="20" t="s">
        <v>82</v>
      </c>
    </row>
    <row r="316" s="13" customFormat="1">
      <c r="A316" s="13"/>
      <c r="B316" s="231"/>
      <c r="C316" s="232"/>
      <c r="D316" s="233" t="s">
        <v>185</v>
      </c>
      <c r="E316" s="234" t="s">
        <v>19</v>
      </c>
      <c r="F316" s="235" t="s">
        <v>595</v>
      </c>
      <c r="G316" s="232"/>
      <c r="H316" s="236">
        <v>141.81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185</v>
      </c>
      <c r="AU316" s="242" t="s">
        <v>82</v>
      </c>
      <c r="AV316" s="13" t="s">
        <v>82</v>
      </c>
      <c r="AW316" s="13" t="s">
        <v>34</v>
      </c>
      <c r="AX316" s="13" t="s">
        <v>80</v>
      </c>
      <c r="AY316" s="242" t="s">
        <v>129</v>
      </c>
    </row>
    <row r="317" s="2" customFormat="1" ht="16.5" customHeight="1">
      <c r="A317" s="41"/>
      <c r="B317" s="42"/>
      <c r="C317" s="203" t="s">
        <v>596</v>
      </c>
      <c r="D317" s="203" t="s">
        <v>132</v>
      </c>
      <c r="E317" s="204" t="s">
        <v>597</v>
      </c>
      <c r="F317" s="205" t="s">
        <v>598</v>
      </c>
      <c r="G317" s="206" t="s">
        <v>195</v>
      </c>
      <c r="H317" s="207">
        <v>141.81</v>
      </c>
      <c r="I317" s="208"/>
      <c r="J317" s="209">
        <f>ROUND(I317*H317,2)</f>
        <v>0</v>
      </c>
      <c r="K317" s="205" t="s">
        <v>136</v>
      </c>
      <c r="L317" s="47"/>
      <c r="M317" s="210" t="s">
        <v>19</v>
      </c>
      <c r="N317" s="211" t="s">
        <v>44</v>
      </c>
      <c r="O317" s="87"/>
      <c r="P317" s="212">
        <f>O317*H317</f>
        <v>0</v>
      </c>
      <c r="Q317" s="212">
        <v>0.00029999999999999997</v>
      </c>
      <c r="R317" s="212">
        <f>Q317*H317</f>
        <v>0.042542999999999997</v>
      </c>
      <c r="S317" s="212">
        <v>0</v>
      </c>
      <c r="T317" s="213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4" t="s">
        <v>433</v>
      </c>
      <c r="AT317" s="214" t="s">
        <v>132</v>
      </c>
      <c r="AU317" s="214" t="s">
        <v>82</v>
      </c>
      <c r="AY317" s="20" t="s">
        <v>129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20" t="s">
        <v>80</v>
      </c>
      <c r="BK317" s="215">
        <f>ROUND(I317*H317,2)</f>
        <v>0</v>
      </c>
      <c r="BL317" s="20" t="s">
        <v>433</v>
      </c>
      <c r="BM317" s="214" t="s">
        <v>599</v>
      </c>
    </row>
    <row r="318" s="2" customFormat="1">
      <c r="A318" s="41"/>
      <c r="B318" s="42"/>
      <c r="C318" s="43"/>
      <c r="D318" s="216" t="s">
        <v>139</v>
      </c>
      <c r="E318" s="43"/>
      <c r="F318" s="217" t="s">
        <v>600</v>
      </c>
      <c r="G318" s="43"/>
      <c r="H318" s="43"/>
      <c r="I318" s="218"/>
      <c r="J318" s="43"/>
      <c r="K318" s="43"/>
      <c r="L318" s="47"/>
      <c r="M318" s="219"/>
      <c r="N318" s="220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139</v>
      </c>
      <c r="AU318" s="20" t="s">
        <v>82</v>
      </c>
    </row>
    <row r="319" s="13" customFormat="1">
      <c r="A319" s="13"/>
      <c r="B319" s="231"/>
      <c r="C319" s="232"/>
      <c r="D319" s="233" t="s">
        <v>185</v>
      </c>
      <c r="E319" s="234" t="s">
        <v>19</v>
      </c>
      <c r="F319" s="235" t="s">
        <v>595</v>
      </c>
      <c r="G319" s="232"/>
      <c r="H319" s="236">
        <v>141.81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185</v>
      </c>
      <c r="AU319" s="242" t="s">
        <v>82</v>
      </c>
      <c r="AV319" s="13" t="s">
        <v>82</v>
      </c>
      <c r="AW319" s="13" t="s">
        <v>34</v>
      </c>
      <c r="AX319" s="13" t="s">
        <v>80</v>
      </c>
      <c r="AY319" s="242" t="s">
        <v>129</v>
      </c>
    </row>
    <row r="320" s="2" customFormat="1" ht="16.5" customHeight="1">
      <c r="A320" s="41"/>
      <c r="B320" s="42"/>
      <c r="C320" s="203" t="s">
        <v>601</v>
      </c>
      <c r="D320" s="203" t="s">
        <v>132</v>
      </c>
      <c r="E320" s="204" t="s">
        <v>602</v>
      </c>
      <c r="F320" s="205" t="s">
        <v>603</v>
      </c>
      <c r="G320" s="206" t="s">
        <v>195</v>
      </c>
      <c r="H320" s="207">
        <v>141.81</v>
      </c>
      <c r="I320" s="208"/>
      <c r="J320" s="209">
        <f>ROUND(I320*H320,2)</f>
        <v>0</v>
      </c>
      <c r="K320" s="205" t="s">
        <v>136</v>
      </c>
      <c r="L320" s="47"/>
      <c r="M320" s="210" t="s">
        <v>19</v>
      </c>
      <c r="N320" s="211" t="s">
        <v>44</v>
      </c>
      <c r="O320" s="87"/>
      <c r="P320" s="212">
        <f>O320*H320</f>
        <v>0</v>
      </c>
      <c r="Q320" s="212">
        <v>0</v>
      </c>
      <c r="R320" s="212">
        <f>Q320*H320</f>
        <v>0</v>
      </c>
      <c r="S320" s="212">
        <v>0.035299999999999998</v>
      </c>
      <c r="T320" s="213">
        <f>S320*H320</f>
        <v>5.0058929999999995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4" t="s">
        <v>433</v>
      </c>
      <c r="AT320" s="214" t="s">
        <v>132</v>
      </c>
      <c r="AU320" s="214" t="s">
        <v>82</v>
      </c>
      <c r="AY320" s="20" t="s">
        <v>129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20" t="s">
        <v>80</v>
      </c>
      <c r="BK320" s="215">
        <f>ROUND(I320*H320,2)</f>
        <v>0</v>
      </c>
      <c r="BL320" s="20" t="s">
        <v>433</v>
      </c>
      <c r="BM320" s="214" t="s">
        <v>604</v>
      </c>
    </row>
    <row r="321" s="2" customFormat="1">
      <c r="A321" s="41"/>
      <c r="B321" s="42"/>
      <c r="C321" s="43"/>
      <c r="D321" s="216" t="s">
        <v>139</v>
      </c>
      <c r="E321" s="43"/>
      <c r="F321" s="217" t="s">
        <v>605</v>
      </c>
      <c r="G321" s="43"/>
      <c r="H321" s="43"/>
      <c r="I321" s="218"/>
      <c r="J321" s="43"/>
      <c r="K321" s="43"/>
      <c r="L321" s="47"/>
      <c r="M321" s="219"/>
      <c r="N321" s="220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139</v>
      </c>
      <c r="AU321" s="20" t="s">
        <v>82</v>
      </c>
    </row>
    <row r="322" s="13" customFormat="1">
      <c r="A322" s="13"/>
      <c r="B322" s="231"/>
      <c r="C322" s="232"/>
      <c r="D322" s="233" t="s">
        <v>185</v>
      </c>
      <c r="E322" s="234" t="s">
        <v>19</v>
      </c>
      <c r="F322" s="235" t="s">
        <v>595</v>
      </c>
      <c r="G322" s="232"/>
      <c r="H322" s="236">
        <v>141.81</v>
      </c>
      <c r="I322" s="237"/>
      <c r="J322" s="232"/>
      <c r="K322" s="232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185</v>
      </c>
      <c r="AU322" s="242" t="s">
        <v>82</v>
      </c>
      <c r="AV322" s="13" t="s">
        <v>82</v>
      </c>
      <c r="AW322" s="13" t="s">
        <v>34</v>
      </c>
      <c r="AX322" s="13" t="s">
        <v>80</v>
      </c>
      <c r="AY322" s="242" t="s">
        <v>129</v>
      </c>
    </row>
    <row r="323" s="2" customFormat="1" ht="24.15" customHeight="1">
      <c r="A323" s="41"/>
      <c r="B323" s="42"/>
      <c r="C323" s="203" t="s">
        <v>606</v>
      </c>
      <c r="D323" s="203" t="s">
        <v>132</v>
      </c>
      <c r="E323" s="204" t="s">
        <v>607</v>
      </c>
      <c r="F323" s="205" t="s">
        <v>608</v>
      </c>
      <c r="G323" s="206" t="s">
        <v>195</v>
      </c>
      <c r="H323" s="207">
        <v>141.81</v>
      </c>
      <c r="I323" s="208"/>
      <c r="J323" s="209">
        <f>ROUND(I323*H323,2)</f>
        <v>0</v>
      </c>
      <c r="K323" s="205" t="s">
        <v>136</v>
      </c>
      <c r="L323" s="47"/>
      <c r="M323" s="210" t="s">
        <v>19</v>
      </c>
      <c r="N323" s="211" t="s">
        <v>44</v>
      </c>
      <c r="O323" s="87"/>
      <c r="P323" s="212">
        <f>O323*H323</f>
        <v>0</v>
      </c>
      <c r="Q323" s="212">
        <v>0.00564</v>
      </c>
      <c r="R323" s="212">
        <f>Q323*H323</f>
        <v>0.79980839999999997</v>
      </c>
      <c r="S323" s="212">
        <v>0</v>
      </c>
      <c r="T323" s="213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4" t="s">
        <v>433</v>
      </c>
      <c r="AT323" s="214" t="s">
        <v>132</v>
      </c>
      <c r="AU323" s="214" t="s">
        <v>82</v>
      </c>
      <c r="AY323" s="20" t="s">
        <v>129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20" t="s">
        <v>80</v>
      </c>
      <c r="BK323" s="215">
        <f>ROUND(I323*H323,2)</f>
        <v>0</v>
      </c>
      <c r="BL323" s="20" t="s">
        <v>433</v>
      </c>
      <c r="BM323" s="214" t="s">
        <v>609</v>
      </c>
    </row>
    <row r="324" s="2" customFormat="1">
      <c r="A324" s="41"/>
      <c r="B324" s="42"/>
      <c r="C324" s="43"/>
      <c r="D324" s="216" t="s">
        <v>139</v>
      </c>
      <c r="E324" s="43"/>
      <c r="F324" s="217" t="s">
        <v>610</v>
      </c>
      <c r="G324" s="43"/>
      <c r="H324" s="43"/>
      <c r="I324" s="218"/>
      <c r="J324" s="43"/>
      <c r="K324" s="43"/>
      <c r="L324" s="47"/>
      <c r="M324" s="219"/>
      <c r="N324" s="220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139</v>
      </c>
      <c r="AU324" s="20" t="s">
        <v>82</v>
      </c>
    </row>
    <row r="325" s="13" customFormat="1">
      <c r="A325" s="13"/>
      <c r="B325" s="231"/>
      <c r="C325" s="232"/>
      <c r="D325" s="233" t="s">
        <v>185</v>
      </c>
      <c r="E325" s="234" t="s">
        <v>19</v>
      </c>
      <c r="F325" s="235" t="s">
        <v>595</v>
      </c>
      <c r="G325" s="232"/>
      <c r="H325" s="236">
        <v>141.81</v>
      </c>
      <c r="I325" s="237"/>
      <c r="J325" s="232"/>
      <c r="K325" s="232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185</v>
      </c>
      <c r="AU325" s="242" t="s">
        <v>82</v>
      </c>
      <c r="AV325" s="13" t="s">
        <v>82</v>
      </c>
      <c r="AW325" s="13" t="s">
        <v>34</v>
      </c>
      <c r="AX325" s="13" t="s">
        <v>80</v>
      </c>
      <c r="AY325" s="242" t="s">
        <v>129</v>
      </c>
    </row>
    <row r="326" s="2" customFormat="1" ht="24.15" customHeight="1">
      <c r="A326" s="41"/>
      <c r="B326" s="42"/>
      <c r="C326" s="221" t="s">
        <v>611</v>
      </c>
      <c r="D326" s="221" t="s">
        <v>142</v>
      </c>
      <c r="E326" s="222" t="s">
        <v>612</v>
      </c>
      <c r="F326" s="223" t="s">
        <v>613</v>
      </c>
      <c r="G326" s="224" t="s">
        <v>195</v>
      </c>
      <c r="H326" s="225">
        <v>155.99100000000001</v>
      </c>
      <c r="I326" s="226"/>
      <c r="J326" s="227">
        <f>ROUND(I326*H326,2)</f>
        <v>0</v>
      </c>
      <c r="K326" s="223" t="s">
        <v>614</v>
      </c>
      <c r="L326" s="228"/>
      <c r="M326" s="229" t="s">
        <v>19</v>
      </c>
      <c r="N326" s="230" t="s">
        <v>44</v>
      </c>
      <c r="O326" s="87"/>
      <c r="P326" s="212">
        <f>O326*H326</f>
        <v>0</v>
      </c>
      <c r="Q326" s="212">
        <v>0.019199999999999998</v>
      </c>
      <c r="R326" s="212">
        <f>Q326*H326</f>
        <v>2.9950272</v>
      </c>
      <c r="S326" s="212">
        <v>0</v>
      </c>
      <c r="T326" s="213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4" t="s">
        <v>280</v>
      </c>
      <c r="AT326" s="214" t="s">
        <v>142</v>
      </c>
      <c r="AU326" s="214" t="s">
        <v>82</v>
      </c>
      <c r="AY326" s="20" t="s">
        <v>129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20" t="s">
        <v>80</v>
      </c>
      <c r="BK326" s="215">
        <f>ROUND(I326*H326,2)</f>
        <v>0</v>
      </c>
      <c r="BL326" s="20" t="s">
        <v>433</v>
      </c>
      <c r="BM326" s="214" t="s">
        <v>615</v>
      </c>
    </row>
    <row r="327" s="13" customFormat="1">
      <c r="A327" s="13"/>
      <c r="B327" s="231"/>
      <c r="C327" s="232"/>
      <c r="D327" s="233" t="s">
        <v>185</v>
      </c>
      <c r="E327" s="232"/>
      <c r="F327" s="235" t="s">
        <v>616</v>
      </c>
      <c r="G327" s="232"/>
      <c r="H327" s="236">
        <v>155.99100000000001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185</v>
      </c>
      <c r="AU327" s="242" t="s">
        <v>82</v>
      </c>
      <c r="AV327" s="13" t="s">
        <v>82</v>
      </c>
      <c r="AW327" s="13" t="s">
        <v>4</v>
      </c>
      <c r="AX327" s="13" t="s">
        <v>80</v>
      </c>
      <c r="AY327" s="242" t="s">
        <v>129</v>
      </c>
    </row>
    <row r="328" s="2" customFormat="1" ht="16.5" customHeight="1">
      <c r="A328" s="41"/>
      <c r="B328" s="42"/>
      <c r="C328" s="203" t="s">
        <v>617</v>
      </c>
      <c r="D328" s="203" t="s">
        <v>132</v>
      </c>
      <c r="E328" s="204" t="s">
        <v>618</v>
      </c>
      <c r="F328" s="205" t="s">
        <v>619</v>
      </c>
      <c r="G328" s="206" t="s">
        <v>195</v>
      </c>
      <c r="H328" s="207">
        <v>110.8</v>
      </c>
      <c r="I328" s="208"/>
      <c r="J328" s="209">
        <f>ROUND(I328*H328,2)</f>
        <v>0</v>
      </c>
      <c r="K328" s="205" t="s">
        <v>136</v>
      </c>
      <c r="L328" s="47"/>
      <c r="M328" s="210" t="s">
        <v>19</v>
      </c>
      <c r="N328" s="211" t="s">
        <v>44</v>
      </c>
      <c r="O328" s="87"/>
      <c r="P328" s="212">
        <f>O328*H328</f>
        <v>0</v>
      </c>
      <c r="Q328" s="212">
        <v>0.0015</v>
      </c>
      <c r="R328" s="212">
        <f>Q328*H328</f>
        <v>0.16619999999999999</v>
      </c>
      <c r="S328" s="212">
        <v>0</v>
      </c>
      <c r="T328" s="213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4" t="s">
        <v>433</v>
      </c>
      <c r="AT328" s="214" t="s">
        <v>132</v>
      </c>
      <c r="AU328" s="214" t="s">
        <v>82</v>
      </c>
      <c r="AY328" s="20" t="s">
        <v>129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20" t="s">
        <v>80</v>
      </c>
      <c r="BK328" s="215">
        <f>ROUND(I328*H328,2)</f>
        <v>0</v>
      </c>
      <c r="BL328" s="20" t="s">
        <v>433</v>
      </c>
      <c r="BM328" s="214" t="s">
        <v>620</v>
      </c>
    </row>
    <row r="329" s="2" customFormat="1">
      <c r="A329" s="41"/>
      <c r="B329" s="42"/>
      <c r="C329" s="43"/>
      <c r="D329" s="216" t="s">
        <v>139</v>
      </c>
      <c r="E329" s="43"/>
      <c r="F329" s="217" t="s">
        <v>621</v>
      </c>
      <c r="G329" s="43"/>
      <c r="H329" s="43"/>
      <c r="I329" s="218"/>
      <c r="J329" s="43"/>
      <c r="K329" s="43"/>
      <c r="L329" s="47"/>
      <c r="M329" s="219"/>
      <c r="N329" s="220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139</v>
      </c>
      <c r="AU329" s="20" t="s">
        <v>82</v>
      </c>
    </row>
    <row r="330" s="13" customFormat="1">
      <c r="A330" s="13"/>
      <c r="B330" s="231"/>
      <c r="C330" s="232"/>
      <c r="D330" s="233" t="s">
        <v>185</v>
      </c>
      <c r="E330" s="234" t="s">
        <v>19</v>
      </c>
      <c r="F330" s="235" t="s">
        <v>435</v>
      </c>
      <c r="G330" s="232"/>
      <c r="H330" s="236">
        <v>110.8</v>
      </c>
      <c r="I330" s="237"/>
      <c r="J330" s="232"/>
      <c r="K330" s="232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185</v>
      </c>
      <c r="AU330" s="242" t="s">
        <v>82</v>
      </c>
      <c r="AV330" s="13" t="s">
        <v>82</v>
      </c>
      <c r="AW330" s="13" t="s">
        <v>34</v>
      </c>
      <c r="AX330" s="13" t="s">
        <v>73</v>
      </c>
      <c r="AY330" s="242" t="s">
        <v>129</v>
      </c>
    </row>
    <row r="331" s="14" customFormat="1">
      <c r="A331" s="14"/>
      <c r="B331" s="243"/>
      <c r="C331" s="244"/>
      <c r="D331" s="233" t="s">
        <v>185</v>
      </c>
      <c r="E331" s="245" t="s">
        <v>19</v>
      </c>
      <c r="F331" s="246" t="s">
        <v>208</v>
      </c>
      <c r="G331" s="244"/>
      <c r="H331" s="247">
        <v>110.8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185</v>
      </c>
      <c r="AU331" s="253" t="s">
        <v>82</v>
      </c>
      <c r="AV331" s="14" t="s">
        <v>137</v>
      </c>
      <c r="AW331" s="14" t="s">
        <v>34</v>
      </c>
      <c r="AX331" s="14" t="s">
        <v>80</v>
      </c>
      <c r="AY331" s="253" t="s">
        <v>129</v>
      </c>
    </row>
    <row r="332" s="2" customFormat="1" ht="16.5" customHeight="1">
      <c r="A332" s="41"/>
      <c r="B332" s="42"/>
      <c r="C332" s="203" t="s">
        <v>622</v>
      </c>
      <c r="D332" s="203" t="s">
        <v>132</v>
      </c>
      <c r="E332" s="204" t="s">
        <v>623</v>
      </c>
      <c r="F332" s="205" t="s">
        <v>624</v>
      </c>
      <c r="G332" s="206" t="s">
        <v>195</v>
      </c>
      <c r="H332" s="207">
        <v>141.81</v>
      </c>
      <c r="I332" s="208"/>
      <c r="J332" s="209">
        <f>ROUND(I332*H332,2)</f>
        <v>0</v>
      </c>
      <c r="K332" s="205" t="s">
        <v>136</v>
      </c>
      <c r="L332" s="47"/>
      <c r="M332" s="210" t="s">
        <v>19</v>
      </c>
      <c r="N332" s="211" t="s">
        <v>44</v>
      </c>
      <c r="O332" s="87"/>
      <c r="P332" s="212">
        <f>O332*H332</f>
        <v>0</v>
      </c>
      <c r="Q332" s="212">
        <v>5.0000000000000002E-05</v>
      </c>
      <c r="R332" s="212">
        <f>Q332*H332</f>
        <v>0.0070905000000000004</v>
      </c>
      <c r="S332" s="212">
        <v>0</v>
      </c>
      <c r="T332" s="213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4" t="s">
        <v>433</v>
      </c>
      <c r="AT332" s="214" t="s">
        <v>132</v>
      </c>
      <c r="AU332" s="214" t="s">
        <v>82</v>
      </c>
      <c r="AY332" s="20" t="s">
        <v>129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20" t="s">
        <v>80</v>
      </c>
      <c r="BK332" s="215">
        <f>ROUND(I332*H332,2)</f>
        <v>0</v>
      </c>
      <c r="BL332" s="20" t="s">
        <v>433</v>
      </c>
      <c r="BM332" s="214" t="s">
        <v>625</v>
      </c>
    </row>
    <row r="333" s="2" customFormat="1">
      <c r="A333" s="41"/>
      <c r="B333" s="42"/>
      <c r="C333" s="43"/>
      <c r="D333" s="216" t="s">
        <v>139</v>
      </c>
      <c r="E333" s="43"/>
      <c r="F333" s="217" t="s">
        <v>626</v>
      </c>
      <c r="G333" s="43"/>
      <c r="H333" s="43"/>
      <c r="I333" s="218"/>
      <c r="J333" s="43"/>
      <c r="K333" s="43"/>
      <c r="L333" s="47"/>
      <c r="M333" s="219"/>
      <c r="N333" s="220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139</v>
      </c>
      <c r="AU333" s="20" t="s">
        <v>82</v>
      </c>
    </row>
    <row r="334" s="13" customFormat="1">
      <c r="A334" s="13"/>
      <c r="B334" s="231"/>
      <c r="C334" s="232"/>
      <c r="D334" s="233" t="s">
        <v>185</v>
      </c>
      <c r="E334" s="234" t="s">
        <v>19</v>
      </c>
      <c r="F334" s="235" t="s">
        <v>595</v>
      </c>
      <c r="G334" s="232"/>
      <c r="H334" s="236">
        <v>141.81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185</v>
      </c>
      <c r="AU334" s="242" t="s">
        <v>82</v>
      </c>
      <c r="AV334" s="13" t="s">
        <v>82</v>
      </c>
      <c r="AW334" s="13" t="s">
        <v>34</v>
      </c>
      <c r="AX334" s="13" t="s">
        <v>80</v>
      </c>
      <c r="AY334" s="242" t="s">
        <v>129</v>
      </c>
    </row>
    <row r="335" s="2" customFormat="1" ht="24.15" customHeight="1">
      <c r="A335" s="41"/>
      <c r="B335" s="42"/>
      <c r="C335" s="203" t="s">
        <v>627</v>
      </c>
      <c r="D335" s="203" t="s">
        <v>132</v>
      </c>
      <c r="E335" s="204" t="s">
        <v>628</v>
      </c>
      <c r="F335" s="205" t="s">
        <v>629</v>
      </c>
      <c r="G335" s="206" t="s">
        <v>444</v>
      </c>
      <c r="H335" s="275"/>
      <c r="I335" s="208"/>
      <c r="J335" s="209">
        <f>ROUND(I335*H335,2)</f>
        <v>0</v>
      </c>
      <c r="K335" s="205" t="s">
        <v>136</v>
      </c>
      <c r="L335" s="47"/>
      <c r="M335" s="210" t="s">
        <v>19</v>
      </c>
      <c r="N335" s="211" t="s">
        <v>44</v>
      </c>
      <c r="O335" s="87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4" t="s">
        <v>433</v>
      </c>
      <c r="AT335" s="214" t="s">
        <v>132</v>
      </c>
      <c r="AU335" s="214" t="s">
        <v>82</v>
      </c>
      <c r="AY335" s="20" t="s">
        <v>129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20" t="s">
        <v>80</v>
      </c>
      <c r="BK335" s="215">
        <f>ROUND(I335*H335,2)</f>
        <v>0</v>
      </c>
      <c r="BL335" s="20" t="s">
        <v>433</v>
      </c>
      <c r="BM335" s="214" t="s">
        <v>630</v>
      </c>
    </row>
    <row r="336" s="2" customFormat="1">
      <c r="A336" s="41"/>
      <c r="B336" s="42"/>
      <c r="C336" s="43"/>
      <c r="D336" s="216" t="s">
        <v>139</v>
      </c>
      <c r="E336" s="43"/>
      <c r="F336" s="217" t="s">
        <v>631</v>
      </c>
      <c r="G336" s="43"/>
      <c r="H336" s="43"/>
      <c r="I336" s="218"/>
      <c r="J336" s="43"/>
      <c r="K336" s="43"/>
      <c r="L336" s="47"/>
      <c r="M336" s="219"/>
      <c r="N336" s="220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139</v>
      </c>
      <c r="AU336" s="20" t="s">
        <v>82</v>
      </c>
    </row>
    <row r="337" s="12" customFormat="1" ht="22.8" customHeight="1">
      <c r="A337" s="12"/>
      <c r="B337" s="187"/>
      <c r="C337" s="188"/>
      <c r="D337" s="189" t="s">
        <v>72</v>
      </c>
      <c r="E337" s="201" t="s">
        <v>632</v>
      </c>
      <c r="F337" s="201" t="s">
        <v>633</v>
      </c>
      <c r="G337" s="188"/>
      <c r="H337" s="188"/>
      <c r="I337" s="191"/>
      <c r="J337" s="202">
        <f>BK337</f>
        <v>0</v>
      </c>
      <c r="K337" s="188"/>
      <c r="L337" s="193"/>
      <c r="M337" s="194"/>
      <c r="N337" s="195"/>
      <c r="O337" s="195"/>
      <c r="P337" s="196">
        <f>SUM(P338:P388)</f>
        <v>0</v>
      </c>
      <c r="Q337" s="195"/>
      <c r="R337" s="196">
        <f>SUM(R338:R388)</f>
        <v>2.0994604999999997</v>
      </c>
      <c r="S337" s="195"/>
      <c r="T337" s="197">
        <f>SUM(T338:T388)</f>
        <v>2.9615904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198" t="s">
        <v>82</v>
      </c>
      <c r="AT337" s="199" t="s">
        <v>72</v>
      </c>
      <c r="AU337" s="199" t="s">
        <v>80</v>
      </c>
      <c r="AY337" s="198" t="s">
        <v>129</v>
      </c>
      <c r="BK337" s="200">
        <f>SUM(BK338:BK388)</f>
        <v>0</v>
      </c>
    </row>
    <row r="338" s="2" customFormat="1" ht="16.5" customHeight="1">
      <c r="A338" s="41"/>
      <c r="B338" s="42"/>
      <c r="C338" s="203" t="s">
        <v>634</v>
      </c>
      <c r="D338" s="203" t="s">
        <v>132</v>
      </c>
      <c r="E338" s="204" t="s">
        <v>635</v>
      </c>
      <c r="F338" s="205" t="s">
        <v>636</v>
      </c>
      <c r="G338" s="206" t="s">
        <v>195</v>
      </c>
      <c r="H338" s="207">
        <v>108.88200000000001</v>
      </c>
      <c r="I338" s="208"/>
      <c r="J338" s="209">
        <f>ROUND(I338*H338,2)</f>
        <v>0</v>
      </c>
      <c r="K338" s="205" t="s">
        <v>136</v>
      </c>
      <c r="L338" s="47"/>
      <c r="M338" s="210" t="s">
        <v>19</v>
      </c>
      <c r="N338" s="211" t="s">
        <v>44</v>
      </c>
      <c r="O338" s="87"/>
      <c r="P338" s="212">
        <f>O338*H338</f>
        <v>0</v>
      </c>
      <c r="Q338" s="212">
        <v>0</v>
      </c>
      <c r="R338" s="212">
        <f>Q338*H338</f>
        <v>0</v>
      </c>
      <c r="S338" s="212">
        <v>0</v>
      </c>
      <c r="T338" s="213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4" t="s">
        <v>433</v>
      </c>
      <c r="AT338" s="214" t="s">
        <v>132</v>
      </c>
      <c r="AU338" s="214" t="s">
        <v>82</v>
      </c>
      <c r="AY338" s="20" t="s">
        <v>129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20" t="s">
        <v>80</v>
      </c>
      <c r="BK338" s="215">
        <f>ROUND(I338*H338,2)</f>
        <v>0</v>
      </c>
      <c r="BL338" s="20" t="s">
        <v>433</v>
      </c>
      <c r="BM338" s="214" t="s">
        <v>637</v>
      </c>
    </row>
    <row r="339" s="2" customFormat="1">
      <c r="A339" s="41"/>
      <c r="B339" s="42"/>
      <c r="C339" s="43"/>
      <c r="D339" s="216" t="s">
        <v>139</v>
      </c>
      <c r="E339" s="43"/>
      <c r="F339" s="217" t="s">
        <v>638</v>
      </c>
      <c r="G339" s="43"/>
      <c r="H339" s="43"/>
      <c r="I339" s="218"/>
      <c r="J339" s="43"/>
      <c r="K339" s="43"/>
      <c r="L339" s="47"/>
      <c r="M339" s="219"/>
      <c r="N339" s="220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139</v>
      </c>
      <c r="AU339" s="20" t="s">
        <v>82</v>
      </c>
    </row>
    <row r="340" s="13" customFormat="1">
      <c r="A340" s="13"/>
      <c r="B340" s="231"/>
      <c r="C340" s="232"/>
      <c r="D340" s="233" t="s">
        <v>185</v>
      </c>
      <c r="E340" s="234" t="s">
        <v>19</v>
      </c>
      <c r="F340" s="235" t="s">
        <v>639</v>
      </c>
      <c r="G340" s="232"/>
      <c r="H340" s="236">
        <v>61.469999999999999</v>
      </c>
      <c r="I340" s="237"/>
      <c r="J340" s="232"/>
      <c r="K340" s="232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185</v>
      </c>
      <c r="AU340" s="242" t="s">
        <v>82</v>
      </c>
      <c r="AV340" s="13" t="s">
        <v>82</v>
      </c>
      <c r="AW340" s="13" t="s">
        <v>34</v>
      </c>
      <c r="AX340" s="13" t="s">
        <v>73</v>
      </c>
      <c r="AY340" s="242" t="s">
        <v>129</v>
      </c>
    </row>
    <row r="341" s="13" customFormat="1">
      <c r="A341" s="13"/>
      <c r="B341" s="231"/>
      <c r="C341" s="232"/>
      <c r="D341" s="233" t="s">
        <v>185</v>
      </c>
      <c r="E341" s="234" t="s">
        <v>19</v>
      </c>
      <c r="F341" s="235" t="s">
        <v>640</v>
      </c>
      <c r="G341" s="232"/>
      <c r="H341" s="236">
        <v>27.719999999999999</v>
      </c>
      <c r="I341" s="237"/>
      <c r="J341" s="232"/>
      <c r="K341" s="232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185</v>
      </c>
      <c r="AU341" s="242" t="s">
        <v>82</v>
      </c>
      <c r="AV341" s="13" t="s">
        <v>82</v>
      </c>
      <c r="AW341" s="13" t="s">
        <v>34</v>
      </c>
      <c r="AX341" s="13" t="s">
        <v>73</v>
      </c>
      <c r="AY341" s="242" t="s">
        <v>129</v>
      </c>
    </row>
    <row r="342" s="13" customFormat="1">
      <c r="A342" s="13"/>
      <c r="B342" s="231"/>
      <c r="C342" s="232"/>
      <c r="D342" s="233" t="s">
        <v>185</v>
      </c>
      <c r="E342" s="234" t="s">
        <v>19</v>
      </c>
      <c r="F342" s="235" t="s">
        <v>641</v>
      </c>
      <c r="G342" s="232"/>
      <c r="H342" s="236">
        <v>19.692</v>
      </c>
      <c r="I342" s="237"/>
      <c r="J342" s="232"/>
      <c r="K342" s="232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185</v>
      </c>
      <c r="AU342" s="242" t="s">
        <v>82</v>
      </c>
      <c r="AV342" s="13" t="s">
        <v>82</v>
      </c>
      <c r="AW342" s="13" t="s">
        <v>34</v>
      </c>
      <c r="AX342" s="13" t="s">
        <v>73</v>
      </c>
      <c r="AY342" s="242" t="s">
        <v>129</v>
      </c>
    </row>
    <row r="343" s="14" customFormat="1">
      <c r="A343" s="14"/>
      <c r="B343" s="243"/>
      <c r="C343" s="244"/>
      <c r="D343" s="233" t="s">
        <v>185</v>
      </c>
      <c r="E343" s="245" t="s">
        <v>19</v>
      </c>
      <c r="F343" s="246" t="s">
        <v>208</v>
      </c>
      <c r="G343" s="244"/>
      <c r="H343" s="247">
        <v>108.88200000000001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185</v>
      </c>
      <c r="AU343" s="253" t="s">
        <v>82</v>
      </c>
      <c r="AV343" s="14" t="s">
        <v>137</v>
      </c>
      <c r="AW343" s="14" t="s">
        <v>34</v>
      </c>
      <c r="AX343" s="14" t="s">
        <v>80</v>
      </c>
      <c r="AY343" s="253" t="s">
        <v>129</v>
      </c>
    </row>
    <row r="344" s="2" customFormat="1" ht="16.5" customHeight="1">
      <c r="A344" s="41"/>
      <c r="B344" s="42"/>
      <c r="C344" s="203" t="s">
        <v>642</v>
      </c>
      <c r="D344" s="203" t="s">
        <v>132</v>
      </c>
      <c r="E344" s="204" t="s">
        <v>643</v>
      </c>
      <c r="F344" s="205" t="s">
        <v>644</v>
      </c>
      <c r="G344" s="206" t="s">
        <v>195</v>
      </c>
      <c r="H344" s="207">
        <v>108.88200000000001</v>
      </c>
      <c r="I344" s="208"/>
      <c r="J344" s="209">
        <f>ROUND(I344*H344,2)</f>
        <v>0</v>
      </c>
      <c r="K344" s="205" t="s">
        <v>136</v>
      </c>
      <c r="L344" s="47"/>
      <c r="M344" s="210" t="s">
        <v>19</v>
      </c>
      <c r="N344" s="211" t="s">
        <v>44</v>
      </c>
      <c r="O344" s="87"/>
      <c r="P344" s="212">
        <f>O344*H344</f>
        <v>0</v>
      </c>
      <c r="Q344" s="212">
        <v>0.00029999999999999997</v>
      </c>
      <c r="R344" s="212">
        <f>Q344*H344</f>
        <v>0.032664600000000002</v>
      </c>
      <c r="S344" s="212">
        <v>0</v>
      </c>
      <c r="T344" s="213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4" t="s">
        <v>433</v>
      </c>
      <c r="AT344" s="214" t="s">
        <v>132</v>
      </c>
      <c r="AU344" s="214" t="s">
        <v>82</v>
      </c>
      <c r="AY344" s="20" t="s">
        <v>129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20" t="s">
        <v>80</v>
      </c>
      <c r="BK344" s="215">
        <f>ROUND(I344*H344,2)</f>
        <v>0</v>
      </c>
      <c r="BL344" s="20" t="s">
        <v>433</v>
      </c>
      <c r="BM344" s="214" t="s">
        <v>645</v>
      </c>
    </row>
    <row r="345" s="2" customFormat="1">
      <c r="A345" s="41"/>
      <c r="B345" s="42"/>
      <c r="C345" s="43"/>
      <c r="D345" s="216" t="s">
        <v>139</v>
      </c>
      <c r="E345" s="43"/>
      <c r="F345" s="217" t="s">
        <v>646</v>
      </c>
      <c r="G345" s="43"/>
      <c r="H345" s="43"/>
      <c r="I345" s="218"/>
      <c r="J345" s="43"/>
      <c r="K345" s="43"/>
      <c r="L345" s="47"/>
      <c r="M345" s="219"/>
      <c r="N345" s="220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139</v>
      </c>
      <c r="AU345" s="20" t="s">
        <v>82</v>
      </c>
    </row>
    <row r="346" s="13" customFormat="1">
      <c r="A346" s="13"/>
      <c r="B346" s="231"/>
      <c r="C346" s="232"/>
      <c r="D346" s="233" t="s">
        <v>185</v>
      </c>
      <c r="E346" s="234" t="s">
        <v>19</v>
      </c>
      <c r="F346" s="235" t="s">
        <v>639</v>
      </c>
      <c r="G346" s="232"/>
      <c r="H346" s="236">
        <v>61.469999999999999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185</v>
      </c>
      <c r="AU346" s="242" t="s">
        <v>82</v>
      </c>
      <c r="AV346" s="13" t="s">
        <v>82</v>
      </c>
      <c r="AW346" s="13" t="s">
        <v>34</v>
      </c>
      <c r="AX346" s="13" t="s">
        <v>73</v>
      </c>
      <c r="AY346" s="242" t="s">
        <v>129</v>
      </c>
    </row>
    <row r="347" s="13" customFormat="1">
      <c r="A347" s="13"/>
      <c r="B347" s="231"/>
      <c r="C347" s="232"/>
      <c r="D347" s="233" t="s">
        <v>185</v>
      </c>
      <c r="E347" s="234" t="s">
        <v>19</v>
      </c>
      <c r="F347" s="235" t="s">
        <v>640</v>
      </c>
      <c r="G347" s="232"/>
      <c r="H347" s="236">
        <v>27.719999999999999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185</v>
      </c>
      <c r="AU347" s="242" t="s">
        <v>82</v>
      </c>
      <c r="AV347" s="13" t="s">
        <v>82</v>
      </c>
      <c r="AW347" s="13" t="s">
        <v>34</v>
      </c>
      <c r="AX347" s="13" t="s">
        <v>73</v>
      </c>
      <c r="AY347" s="242" t="s">
        <v>129</v>
      </c>
    </row>
    <row r="348" s="13" customFormat="1">
      <c r="A348" s="13"/>
      <c r="B348" s="231"/>
      <c r="C348" s="232"/>
      <c r="D348" s="233" t="s">
        <v>185</v>
      </c>
      <c r="E348" s="234" t="s">
        <v>19</v>
      </c>
      <c r="F348" s="235" t="s">
        <v>641</v>
      </c>
      <c r="G348" s="232"/>
      <c r="H348" s="236">
        <v>19.692</v>
      </c>
      <c r="I348" s="237"/>
      <c r="J348" s="232"/>
      <c r="K348" s="232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185</v>
      </c>
      <c r="AU348" s="242" t="s">
        <v>82</v>
      </c>
      <c r="AV348" s="13" t="s">
        <v>82</v>
      </c>
      <c r="AW348" s="13" t="s">
        <v>34</v>
      </c>
      <c r="AX348" s="13" t="s">
        <v>73</v>
      </c>
      <c r="AY348" s="242" t="s">
        <v>129</v>
      </c>
    </row>
    <row r="349" s="14" customFormat="1">
      <c r="A349" s="14"/>
      <c r="B349" s="243"/>
      <c r="C349" s="244"/>
      <c r="D349" s="233" t="s">
        <v>185</v>
      </c>
      <c r="E349" s="245" t="s">
        <v>19</v>
      </c>
      <c r="F349" s="246" t="s">
        <v>208</v>
      </c>
      <c r="G349" s="244"/>
      <c r="H349" s="247">
        <v>108.88200000000001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185</v>
      </c>
      <c r="AU349" s="253" t="s">
        <v>82</v>
      </c>
      <c r="AV349" s="14" t="s">
        <v>137</v>
      </c>
      <c r="AW349" s="14" t="s">
        <v>34</v>
      </c>
      <c r="AX349" s="14" t="s">
        <v>80</v>
      </c>
      <c r="AY349" s="253" t="s">
        <v>129</v>
      </c>
    </row>
    <row r="350" s="2" customFormat="1" ht="16.5" customHeight="1">
      <c r="A350" s="41"/>
      <c r="B350" s="42"/>
      <c r="C350" s="203" t="s">
        <v>647</v>
      </c>
      <c r="D350" s="203" t="s">
        <v>132</v>
      </c>
      <c r="E350" s="204" t="s">
        <v>648</v>
      </c>
      <c r="F350" s="205" t="s">
        <v>649</v>
      </c>
      <c r="G350" s="206" t="s">
        <v>195</v>
      </c>
      <c r="H350" s="207">
        <v>108.88200000000001</v>
      </c>
      <c r="I350" s="208"/>
      <c r="J350" s="209">
        <f>ROUND(I350*H350,2)</f>
        <v>0</v>
      </c>
      <c r="K350" s="205" t="s">
        <v>136</v>
      </c>
      <c r="L350" s="47"/>
      <c r="M350" s="210" t="s">
        <v>19</v>
      </c>
      <c r="N350" s="211" t="s">
        <v>44</v>
      </c>
      <c r="O350" s="87"/>
      <c r="P350" s="212">
        <f>O350*H350</f>
        <v>0</v>
      </c>
      <c r="Q350" s="212">
        <v>0.0015</v>
      </c>
      <c r="R350" s="212">
        <f>Q350*H350</f>
        <v>0.16332300000000002</v>
      </c>
      <c r="S350" s="212">
        <v>0</v>
      </c>
      <c r="T350" s="213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4" t="s">
        <v>433</v>
      </c>
      <c r="AT350" s="214" t="s">
        <v>132</v>
      </c>
      <c r="AU350" s="214" t="s">
        <v>82</v>
      </c>
      <c r="AY350" s="20" t="s">
        <v>129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20" t="s">
        <v>80</v>
      </c>
      <c r="BK350" s="215">
        <f>ROUND(I350*H350,2)</f>
        <v>0</v>
      </c>
      <c r="BL350" s="20" t="s">
        <v>433</v>
      </c>
      <c r="BM350" s="214" t="s">
        <v>650</v>
      </c>
    </row>
    <row r="351" s="2" customFormat="1">
      <c r="A351" s="41"/>
      <c r="B351" s="42"/>
      <c r="C351" s="43"/>
      <c r="D351" s="216" t="s">
        <v>139</v>
      </c>
      <c r="E351" s="43"/>
      <c r="F351" s="217" t="s">
        <v>651</v>
      </c>
      <c r="G351" s="43"/>
      <c r="H351" s="43"/>
      <c r="I351" s="218"/>
      <c r="J351" s="43"/>
      <c r="K351" s="43"/>
      <c r="L351" s="47"/>
      <c r="M351" s="219"/>
      <c r="N351" s="220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139</v>
      </c>
      <c r="AU351" s="20" t="s">
        <v>82</v>
      </c>
    </row>
    <row r="352" s="13" customFormat="1">
      <c r="A352" s="13"/>
      <c r="B352" s="231"/>
      <c r="C352" s="232"/>
      <c r="D352" s="233" t="s">
        <v>185</v>
      </c>
      <c r="E352" s="234" t="s">
        <v>19</v>
      </c>
      <c r="F352" s="235" t="s">
        <v>639</v>
      </c>
      <c r="G352" s="232"/>
      <c r="H352" s="236">
        <v>61.469999999999999</v>
      </c>
      <c r="I352" s="237"/>
      <c r="J352" s="232"/>
      <c r="K352" s="232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185</v>
      </c>
      <c r="AU352" s="242" t="s">
        <v>82</v>
      </c>
      <c r="AV352" s="13" t="s">
        <v>82</v>
      </c>
      <c r="AW352" s="13" t="s">
        <v>34</v>
      </c>
      <c r="AX352" s="13" t="s">
        <v>73</v>
      </c>
      <c r="AY352" s="242" t="s">
        <v>129</v>
      </c>
    </row>
    <row r="353" s="13" customFormat="1">
      <c r="A353" s="13"/>
      <c r="B353" s="231"/>
      <c r="C353" s="232"/>
      <c r="D353" s="233" t="s">
        <v>185</v>
      </c>
      <c r="E353" s="234" t="s">
        <v>19</v>
      </c>
      <c r="F353" s="235" t="s">
        <v>640</v>
      </c>
      <c r="G353" s="232"/>
      <c r="H353" s="236">
        <v>27.719999999999999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185</v>
      </c>
      <c r="AU353" s="242" t="s">
        <v>82</v>
      </c>
      <c r="AV353" s="13" t="s">
        <v>82</v>
      </c>
      <c r="AW353" s="13" t="s">
        <v>34</v>
      </c>
      <c r="AX353" s="13" t="s">
        <v>73</v>
      </c>
      <c r="AY353" s="242" t="s">
        <v>129</v>
      </c>
    </row>
    <row r="354" s="13" customFormat="1">
      <c r="A354" s="13"/>
      <c r="B354" s="231"/>
      <c r="C354" s="232"/>
      <c r="D354" s="233" t="s">
        <v>185</v>
      </c>
      <c r="E354" s="234" t="s">
        <v>19</v>
      </c>
      <c r="F354" s="235" t="s">
        <v>641</v>
      </c>
      <c r="G354" s="232"/>
      <c r="H354" s="236">
        <v>19.692</v>
      </c>
      <c r="I354" s="237"/>
      <c r="J354" s="232"/>
      <c r="K354" s="232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185</v>
      </c>
      <c r="AU354" s="242" t="s">
        <v>82</v>
      </c>
      <c r="AV354" s="13" t="s">
        <v>82</v>
      </c>
      <c r="AW354" s="13" t="s">
        <v>34</v>
      </c>
      <c r="AX354" s="13" t="s">
        <v>73</v>
      </c>
      <c r="AY354" s="242" t="s">
        <v>129</v>
      </c>
    </row>
    <row r="355" s="14" customFormat="1">
      <c r="A355" s="14"/>
      <c r="B355" s="243"/>
      <c r="C355" s="244"/>
      <c r="D355" s="233" t="s">
        <v>185</v>
      </c>
      <c r="E355" s="245" t="s">
        <v>19</v>
      </c>
      <c r="F355" s="246" t="s">
        <v>208</v>
      </c>
      <c r="G355" s="244"/>
      <c r="H355" s="247">
        <v>108.88200000000001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185</v>
      </c>
      <c r="AU355" s="253" t="s">
        <v>82</v>
      </c>
      <c r="AV355" s="14" t="s">
        <v>137</v>
      </c>
      <c r="AW355" s="14" t="s">
        <v>34</v>
      </c>
      <c r="AX355" s="14" t="s">
        <v>80</v>
      </c>
      <c r="AY355" s="253" t="s">
        <v>129</v>
      </c>
    </row>
    <row r="356" s="2" customFormat="1" ht="16.5" customHeight="1">
      <c r="A356" s="41"/>
      <c r="B356" s="42"/>
      <c r="C356" s="203" t="s">
        <v>652</v>
      </c>
      <c r="D356" s="203" t="s">
        <v>132</v>
      </c>
      <c r="E356" s="204" t="s">
        <v>653</v>
      </c>
      <c r="F356" s="205" t="s">
        <v>654</v>
      </c>
      <c r="G356" s="206" t="s">
        <v>195</v>
      </c>
      <c r="H356" s="207">
        <v>108.88200000000001</v>
      </c>
      <c r="I356" s="208"/>
      <c r="J356" s="209">
        <f>ROUND(I356*H356,2)</f>
        <v>0</v>
      </c>
      <c r="K356" s="205" t="s">
        <v>19</v>
      </c>
      <c r="L356" s="47"/>
      <c r="M356" s="210" t="s">
        <v>19</v>
      </c>
      <c r="N356" s="211" t="s">
        <v>44</v>
      </c>
      <c r="O356" s="87"/>
      <c r="P356" s="212">
        <f>O356*H356</f>
        <v>0</v>
      </c>
      <c r="Q356" s="212">
        <v>0</v>
      </c>
      <c r="R356" s="212">
        <f>Q356*H356</f>
        <v>0</v>
      </c>
      <c r="S356" s="212">
        <v>0</v>
      </c>
      <c r="T356" s="213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4" t="s">
        <v>433</v>
      </c>
      <c r="AT356" s="214" t="s">
        <v>132</v>
      </c>
      <c r="AU356" s="214" t="s">
        <v>82</v>
      </c>
      <c r="AY356" s="20" t="s">
        <v>129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20" t="s">
        <v>80</v>
      </c>
      <c r="BK356" s="215">
        <f>ROUND(I356*H356,2)</f>
        <v>0</v>
      </c>
      <c r="BL356" s="20" t="s">
        <v>433</v>
      </c>
      <c r="BM356" s="214" t="s">
        <v>655</v>
      </c>
    </row>
    <row r="357" s="13" customFormat="1">
      <c r="A357" s="13"/>
      <c r="B357" s="231"/>
      <c r="C357" s="232"/>
      <c r="D357" s="233" t="s">
        <v>185</v>
      </c>
      <c r="E357" s="234" t="s">
        <v>19</v>
      </c>
      <c r="F357" s="235" t="s">
        <v>639</v>
      </c>
      <c r="G357" s="232"/>
      <c r="H357" s="236">
        <v>61.469999999999999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185</v>
      </c>
      <c r="AU357" s="242" t="s">
        <v>82</v>
      </c>
      <c r="AV357" s="13" t="s">
        <v>82</v>
      </c>
      <c r="AW357" s="13" t="s">
        <v>34</v>
      </c>
      <c r="AX357" s="13" t="s">
        <v>73</v>
      </c>
      <c r="AY357" s="242" t="s">
        <v>129</v>
      </c>
    </row>
    <row r="358" s="13" customFormat="1">
      <c r="A358" s="13"/>
      <c r="B358" s="231"/>
      <c r="C358" s="232"/>
      <c r="D358" s="233" t="s">
        <v>185</v>
      </c>
      <c r="E358" s="234" t="s">
        <v>19</v>
      </c>
      <c r="F358" s="235" t="s">
        <v>640</v>
      </c>
      <c r="G358" s="232"/>
      <c r="H358" s="236">
        <v>27.719999999999999</v>
      </c>
      <c r="I358" s="237"/>
      <c r="J358" s="232"/>
      <c r="K358" s="232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185</v>
      </c>
      <c r="AU358" s="242" t="s">
        <v>82</v>
      </c>
      <c r="AV358" s="13" t="s">
        <v>82</v>
      </c>
      <c r="AW358" s="13" t="s">
        <v>34</v>
      </c>
      <c r="AX358" s="13" t="s">
        <v>73</v>
      </c>
      <c r="AY358" s="242" t="s">
        <v>129</v>
      </c>
    </row>
    <row r="359" s="13" customFormat="1">
      <c r="A359" s="13"/>
      <c r="B359" s="231"/>
      <c r="C359" s="232"/>
      <c r="D359" s="233" t="s">
        <v>185</v>
      </c>
      <c r="E359" s="234" t="s">
        <v>19</v>
      </c>
      <c r="F359" s="235" t="s">
        <v>641</v>
      </c>
      <c r="G359" s="232"/>
      <c r="H359" s="236">
        <v>19.692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185</v>
      </c>
      <c r="AU359" s="242" t="s">
        <v>82</v>
      </c>
      <c r="AV359" s="13" t="s">
        <v>82</v>
      </c>
      <c r="AW359" s="13" t="s">
        <v>34</v>
      </c>
      <c r="AX359" s="13" t="s">
        <v>73</v>
      </c>
      <c r="AY359" s="242" t="s">
        <v>129</v>
      </c>
    </row>
    <row r="360" s="14" customFormat="1">
      <c r="A360" s="14"/>
      <c r="B360" s="243"/>
      <c r="C360" s="244"/>
      <c r="D360" s="233" t="s">
        <v>185</v>
      </c>
      <c r="E360" s="245" t="s">
        <v>19</v>
      </c>
      <c r="F360" s="246" t="s">
        <v>208</v>
      </c>
      <c r="G360" s="244"/>
      <c r="H360" s="247">
        <v>108.88200000000001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185</v>
      </c>
      <c r="AU360" s="253" t="s">
        <v>82</v>
      </c>
      <c r="AV360" s="14" t="s">
        <v>137</v>
      </c>
      <c r="AW360" s="14" t="s">
        <v>34</v>
      </c>
      <c r="AX360" s="14" t="s">
        <v>80</v>
      </c>
      <c r="AY360" s="253" t="s">
        <v>129</v>
      </c>
    </row>
    <row r="361" s="2" customFormat="1" ht="16.5" customHeight="1">
      <c r="A361" s="41"/>
      <c r="B361" s="42"/>
      <c r="C361" s="203" t="s">
        <v>656</v>
      </c>
      <c r="D361" s="203" t="s">
        <v>132</v>
      </c>
      <c r="E361" s="204" t="s">
        <v>657</v>
      </c>
      <c r="F361" s="205" t="s">
        <v>658</v>
      </c>
      <c r="G361" s="206" t="s">
        <v>195</v>
      </c>
      <c r="H361" s="207">
        <v>108.88200000000001</v>
      </c>
      <c r="I361" s="208"/>
      <c r="J361" s="209">
        <f>ROUND(I361*H361,2)</f>
        <v>0</v>
      </c>
      <c r="K361" s="205" t="s">
        <v>136</v>
      </c>
      <c r="L361" s="47"/>
      <c r="M361" s="210" t="s">
        <v>19</v>
      </c>
      <c r="N361" s="211" t="s">
        <v>44</v>
      </c>
      <c r="O361" s="87"/>
      <c r="P361" s="212">
        <f>O361*H361</f>
        <v>0</v>
      </c>
      <c r="Q361" s="212">
        <v>0</v>
      </c>
      <c r="R361" s="212">
        <f>Q361*H361</f>
        <v>0</v>
      </c>
      <c r="S361" s="212">
        <v>0.027199999999999998</v>
      </c>
      <c r="T361" s="213">
        <f>S361*H361</f>
        <v>2.9615904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4" t="s">
        <v>433</v>
      </c>
      <c r="AT361" s="214" t="s">
        <v>132</v>
      </c>
      <c r="AU361" s="214" t="s">
        <v>82</v>
      </c>
      <c r="AY361" s="20" t="s">
        <v>129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20" t="s">
        <v>80</v>
      </c>
      <c r="BK361" s="215">
        <f>ROUND(I361*H361,2)</f>
        <v>0</v>
      </c>
      <c r="BL361" s="20" t="s">
        <v>433</v>
      </c>
      <c r="BM361" s="214" t="s">
        <v>659</v>
      </c>
    </row>
    <row r="362" s="2" customFormat="1">
      <c r="A362" s="41"/>
      <c r="B362" s="42"/>
      <c r="C362" s="43"/>
      <c r="D362" s="216" t="s">
        <v>139</v>
      </c>
      <c r="E362" s="43"/>
      <c r="F362" s="217" t="s">
        <v>660</v>
      </c>
      <c r="G362" s="43"/>
      <c r="H362" s="43"/>
      <c r="I362" s="218"/>
      <c r="J362" s="43"/>
      <c r="K362" s="43"/>
      <c r="L362" s="47"/>
      <c r="M362" s="219"/>
      <c r="N362" s="220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139</v>
      </c>
      <c r="AU362" s="20" t="s">
        <v>82</v>
      </c>
    </row>
    <row r="363" s="13" customFormat="1">
      <c r="A363" s="13"/>
      <c r="B363" s="231"/>
      <c r="C363" s="232"/>
      <c r="D363" s="233" t="s">
        <v>185</v>
      </c>
      <c r="E363" s="234" t="s">
        <v>19</v>
      </c>
      <c r="F363" s="235" t="s">
        <v>639</v>
      </c>
      <c r="G363" s="232"/>
      <c r="H363" s="236">
        <v>61.469999999999999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185</v>
      </c>
      <c r="AU363" s="242" t="s">
        <v>82</v>
      </c>
      <c r="AV363" s="13" t="s">
        <v>82</v>
      </c>
      <c r="AW363" s="13" t="s">
        <v>34</v>
      </c>
      <c r="AX363" s="13" t="s">
        <v>73</v>
      </c>
      <c r="AY363" s="242" t="s">
        <v>129</v>
      </c>
    </row>
    <row r="364" s="13" customFormat="1">
      <c r="A364" s="13"/>
      <c r="B364" s="231"/>
      <c r="C364" s="232"/>
      <c r="D364" s="233" t="s">
        <v>185</v>
      </c>
      <c r="E364" s="234" t="s">
        <v>19</v>
      </c>
      <c r="F364" s="235" t="s">
        <v>640</v>
      </c>
      <c r="G364" s="232"/>
      <c r="H364" s="236">
        <v>27.719999999999999</v>
      </c>
      <c r="I364" s="237"/>
      <c r="J364" s="232"/>
      <c r="K364" s="232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185</v>
      </c>
      <c r="AU364" s="242" t="s">
        <v>82</v>
      </c>
      <c r="AV364" s="13" t="s">
        <v>82</v>
      </c>
      <c r="AW364" s="13" t="s">
        <v>34</v>
      </c>
      <c r="AX364" s="13" t="s">
        <v>73</v>
      </c>
      <c r="AY364" s="242" t="s">
        <v>129</v>
      </c>
    </row>
    <row r="365" s="13" customFormat="1">
      <c r="A365" s="13"/>
      <c r="B365" s="231"/>
      <c r="C365" s="232"/>
      <c r="D365" s="233" t="s">
        <v>185</v>
      </c>
      <c r="E365" s="234" t="s">
        <v>19</v>
      </c>
      <c r="F365" s="235" t="s">
        <v>641</v>
      </c>
      <c r="G365" s="232"/>
      <c r="H365" s="236">
        <v>19.692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185</v>
      </c>
      <c r="AU365" s="242" t="s">
        <v>82</v>
      </c>
      <c r="AV365" s="13" t="s">
        <v>82</v>
      </c>
      <c r="AW365" s="13" t="s">
        <v>34</v>
      </c>
      <c r="AX365" s="13" t="s">
        <v>73</v>
      </c>
      <c r="AY365" s="242" t="s">
        <v>129</v>
      </c>
    </row>
    <row r="366" s="14" customFormat="1">
      <c r="A366" s="14"/>
      <c r="B366" s="243"/>
      <c r="C366" s="244"/>
      <c r="D366" s="233" t="s">
        <v>185</v>
      </c>
      <c r="E366" s="245" t="s">
        <v>19</v>
      </c>
      <c r="F366" s="246" t="s">
        <v>208</v>
      </c>
      <c r="G366" s="244"/>
      <c r="H366" s="247">
        <v>108.88200000000001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185</v>
      </c>
      <c r="AU366" s="253" t="s">
        <v>82</v>
      </c>
      <c r="AV366" s="14" t="s">
        <v>137</v>
      </c>
      <c r="AW366" s="14" t="s">
        <v>34</v>
      </c>
      <c r="AX366" s="14" t="s">
        <v>80</v>
      </c>
      <c r="AY366" s="253" t="s">
        <v>129</v>
      </c>
    </row>
    <row r="367" s="2" customFormat="1" ht="24.15" customHeight="1">
      <c r="A367" s="41"/>
      <c r="B367" s="42"/>
      <c r="C367" s="203" t="s">
        <v>661</v>
      </c>
      <c r="D367" s="203" t="s">
        <v>132</v>
      </c>
      <c r="E367" s="204" t="s">
        <v>662</v>
      </c>
      <c r="F367" s="205" t="s">
        <v>663</v>
      </c>
      <c r="G367" s="206" t="s">
        <v>195</v>
      </c>
      <c r="H367" s="207">
        <v>108.88200000000001</v>
      </c>
      <c r="I367" s="208"/>
      <c r="J367" s="209">
        <f>ROUND(I367*H367,2)</f>
        <v>0</v>
      </c>
      <c r="K367" s="205" t="s">
        <v>136</v>
      </c>
      <c r="L367" s="47"/>
      <c r="M367" s="210" t="s">
        <v>19</v>
      </c>
      <c r="N367" s="211" t="s">
        <v>44</v>
      </c>
      <c r="O367" s="87"/>
      <c r="P367" s="212">
        <f>O367*H367</f>
        <v>0</v>
      </c>
      <c r="Q367" s="212">
        <v>0.0051999999999999998</v>
      </c>
      <c r="R367" s="212">
        <f>Q367*H367</f>
        <v>0.56618639999999998</v>
      </c>
      <c r="S367" s="212">
        <v>0</v>
      </c>
      <c r="T367" s="213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4" t="s">
        <v>433</v>
      </c>
      <c r="AT367" s="214" t="s">
        <v>132</v>
      </c>
      <c r="AU367" s="214" t="s">
        <v>82</v>
      </c>
      <c r="AY367" s="20" t="s">
        <v>129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20" t="s">
        <v>80</v>
      </c>
      <c r="BK367" s="215">
        <f>ROUND(I367*H367,2)</f>
        <v>0</v>
      </c>
      <c r="BL367" s="20" t="s">
        <v>433</v>
      </c>
      <c r="BM367" s="214" t="s">
        <v>664</v>
      </c>
    </row>
    <row r="368" s="2" customFormat="1">
      <c r="A368" s="41"/>
      <c r="B368" s="42"/>
      <c r="C368" s="43"/>
      <c r="D368" s="216" t="s">
        <v>139</v>
      </c>
      <c r="E368" s="43"/>
      <c r="F368" s="217" t="s">
        <v>665</v>
      </c>
      <c r="G368" s="43"/>
      <c r="H368" s="43"/>
      <c r="I368" s="218"/>
      <c r="J368" s="43"/>
      <c r="K368" s="43"/>
      <c r="L368" s="47"/>
      <c r="M368" s="219"/>
      <c r="N368" s="220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139</v>
      </c>
      <c r="AU368" s="20" t="s">
        <v>82</v>
      </c>
    </row>
    <row r="369" s="13" customFormat="1">
      <c r="A369" s="13"/>
      <c r="B369" s="231"/>
      <c r="C369" s="232"/>
      <c r="D369" s="233" t="s">
        <v>185</v>
      </c>
      <c r="E369" s="234" t="s">
        <v>19</v>
      </c>
      <c r="F369" s="235" t="s">
        <v>639</v>
      </c>
      <c r="G369" s="232"/>
      <c r="H369" s="236">
        <v>61.469999999999999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185</v>
      </c>
      <c r="AU369" s="242" t="s">
        <v>82</v>
      </c>
      <c r="AV369" s="13" t="s">
        <v>82</v>
      </c>
      <c r="AW369" s="13" t="s">
        <v>34</v>
      </c>
      <c r="AX369" s="13" t="s">
        <v>73</v>
      </c>
      <c r="AY369" s="242" t="s">
        <v>129</v>
      </c>
    </row>
    <row r="370" s="13" customFormat="1">
      <c r="A370" s="13"/>
      <c r="B370" s="231"/>
      <c r="C370" s="232"/>
      <c r="D370" s="233" t="s">
        <v>185</v>
      </c>
      <c r="E370" s="234" t="s">
        <v>19</v>
      </c>
      <c r="F370" s="235" t="s">
        <v>640</v>
      </c>
      <c r="G370" s="232"/>
      <c r="H370" s="236">
        <v>27.719999999999999</v>
      </c>
      <c r="I370" s="237"/>
      <c r="J370" s="232"/>
      <c r="K370" s="232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185</v>
      </c>
      <c r="AU370" s="242" t="s">
        <v>82</v>
      </c>
      <c r="AV370" s="13" t="s">
        <v>82</v>
      </c>
      <c r="AW370" s="13" t="s">
        <v>34</v>
      </c>
      <c r="AX370" s="13" t="s">
        <v>73</v>
      </c>
      <c r="AY370" s="242" t="s">
        <v>129</v>
      </c>
    </row>
    <row r="371" s="13" customFormat="1">
      <c r="A371" s="13"/>
      <c r="B371" s="231"/>
      <c r="C371" s="232"/>
      <c r="D371" s="233" t="s">
        <v>185</v>
      </c>
      <c r="E371" s="234" t="s">
        <v>19</v>
      </c>
      <c r="F371" s="235" t="s">
        <v>641</v>
      </c>
      <c r="G371" s="232"/>
      <c r="H371" s="236">
        <v>19.692</v>
      </c>
      <c r="I371" s="237"/>
      <c r="J371" s="232"/>
      <c r="K371" s="232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185</v>
      </c>
      <c r="AU371" s="242" t="s">
        <v>82</v>
      </c>
      <c r="AV371" s="13" t="s">
        <v>82</v>
      </c>
      <c r="AW371" s="13" t="s">
        <v>34</v>
      </c>
      <c r="AX371" s="13" t="s">
        <v>73</v>
      </c>
      <c r="AY371" s="242" t="s">
        <v>129</v>
      </c>
    </row>
    <row r="372" s="14" customFormat="1">
      <c r="A372" s="14"/>
      <c r="B372" s="243"/>
      <c r="C372" s="244"/>
      <c r="D372" s="233" t="s">
        <v>185</v>
      </c>
      <c r="E372" s="245" t="s">
        <v>19</v>
      </c>
      <c r="F372" s="246" t="s">
        <v>208</v>
      </c>
      <c r="G372" s="244"/>
      <c r="H372" s="247">
        <v>108.88200000000001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185</v>
      </c>
      <c r="AU372" s="253" t="s">
        <v>82</v>
      </c>
      <c r="AV372" s="14" t="s">
        <v>137</v>
      </c>
      <c r="AW372" s="14" t="s">
        <v>34</v>
      </c>
      <c r="AX372" s="14" t="s">
        <v>80</v>
      </c>
      <c r="AY372" s="253" t="s">
        <v>129</v>
      </c>
    </row>
    <row r="373" s="2" customFormat="1" ht="16.5" customHeight="1">
      <c r="A373" s="41"/>
      <c r="B373" s="42"/>
      <c r="C373" s="221" t="s">
        <v>666</v>
      </c>
      <c r="D373" s="221" t="s">
        <v>142</v>
      </c>
      <c r="E373" s="222" t="s">
        <v>667</v>
      </c>
      <c r="F373" s="223" t="s">
        <v>668</v>
      </c>
      <c r="G373" s="224" t="s">
        <v>195</v>
      </c>
      <c r="H373" s="225">
        <v>119.77</v>
      </c>
      <c r="I373" s="226"/>
      <c r="J373" s="227">
        <f>ROUND(I373*H373,2)</f>
        <v>0</v>
      </c>
      <c r="K373" s="223" t="s">
        <v>136</v>
      </c>
      <c r="L373" s="228"/>
      <c r="M373" s="229" t="s">
        <v>19</v>
      </c>
      <c r="N373" s="230" t="s">
        <v>44</v>
      </c>
      <c r="O373" s="87"/>
      <c r="P373" s="212">
        <f>O373*H373</f>
        <v>0</v>
      </c>
      <c r="Q373" s="212">
        <v>0.01112</v>
      </c>
      <c r="R373" s="212">
        <f>Q373*H373</f>
        <v>1.3318424</v>
      </c>
      <c r="S373" s="212">
        <v>0</v>
      </c>
      <c r="T373" s="213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4" t="s">
        <v>280</v>
      </c>
      <c r="AT373" s="214" t="s">
        <v>142</v>
      </c>
      <c r="AU373" s="214" t="s">
        <v>82</v>
      </c>
      <c r="AY373" s="20" t="s">
        <v>129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20" t="s">
        <v>80</v>
      </c>
      <c r="BK373" s="215">
        <f>ROUND(I373*H373,2)</f>
        <v>0</v>
      </c>
      <c r="BL373" s="20" t="s">
        <v>433</v>
      </c>
      <c r="BM373" s="214" t="s">
        <v>669</v>
      </c>
    </row>
    <row r="374" s="13" customFormat="1">
      <c r="A374" s="13"/>
      <c r="B374" s="231"/>
      <c r="C374" s="232"/>
      <c r="D374" s="233" t="s">
        <v>185</v>
      </c>
      <c r="E374" s="234" t="s">
        <v>19</v>
      </c>
      <c r="F374" s="235" t="s">
        <v>670</v>
      </c>
      <c r="G374" s="232"/>
      <c r="H374" s="236">
        <v>108.88200000000001</v>
      </c>
      <c r="I374" s="237"/>
      <c r="J374" s="232"/>
      <c r="K374" s="232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185</v>
      </c>
      <c r="AU374" s="242" t="s">
        <v>82</v>
      </c>
      <c r="AV374" s="13" t="s">
        <v>82</v>
      </c>
      <c r="AW374" s="13" t="s">
        <v>34</v>
      </c>
      <c r="AX374" s="13" t="s">
        <v>80</v>
      </c>
      <c r="AY374" s="242" t="s">
        <v>129</v>
      </c>
    </row>
    <row r="375" s="13" customFormat="1">
      <c r="A375" s="13"/>
      <c r="B375" s="231"/>
      <c r="C375" s="232"/>
      <c r="D375" s="233" t="s">
        <v>185</v>
      </c>
      <c r="E375" s="232"/>
      <c r="F375" s="235" t="s">
        <v>671</v>
      </c>
      <c r="G375" s="232"/>
      <c r="H375" s="236">
        <v>119.77</v>
      </c>
      <c r="I375" s="237"/>
      <c r="J375" s="232"/>
      <c r="K375" s="232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185</v>
      </c>
      <c r="AU375" s="242" t="s">
        <v>82</v>
      </c>
      <c r="AV375" s="13" t="s">
        <v>82</v>
      </c>
      <c r="AW375" s="13" t="s">
        <v>4</v>
      </c>
      <c r="AX375" s="13" t="s">
        <v>80</v>
      </c>
      <c r="AY375" s="242" t="s">
        <v>129</v>
      </c>
    </row>
    <row r="376" s="2" customFormat="1" ht="16.5" customHeight="1">
      <c r="A376" s="41"/>
      <c r="B376" s="42"/>
      <c r="C376" s="203" t="s">
        <v>672</v>
      </c>
      <c r="D376" s="203" t="s">
        <v>132</v>
      </c>
      <c r="E376" s="204" t="s">
        <v>673</v>
      </c>
      <c r="F376" s="205" t="s">
        <v>674</v>
      </c>
      <c r="G376" s="206" t="s">
        <v>195</v>
      </c>
      <c r="H376" s="207">
        <v>108.88200000000001</v>
      </c>
      <c r="I376" s="208"/>
      <c r="J376" s="209">
        <f>ROUND(I376*H376,2)</f>
        <v>0</v>
      </c>
      <c r="K376" s="205" t="s">
        <v>19</v>
      </c>
      <c r="L376" s="47"/>
      <c r="M376" s="210" t="s">
        <v>19</v>
      </c>
      <c r="N376" s="211" t="s">
        <v>44</v>
      </c>
      <c r="O376" s="87"/>
      <c r="P376" s="212">
        <f>O376*H376</f>
        <v>0</v>
      </c>
      <c r="Q376" s="212">
        <v>0</v>
      </c>
      <c r="R376" s="212">
        <f>Q376*H376</f>
        <v>0</v>
      </c>
      <c r="S376" s="212">
        <v>0</v>
      </c>
      <c r="T376" s="213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4" t="s">
        <v>433</v>
      </c>
      <c r="AT376" s="214" t="s">
        <v>132</v>
      </c>
      <c r="AU376" s="214" t="s">
        <v>82</v>
      </c>
      <c r="AY376" s="20" t="s">
        <v>129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20" t="s">
        <v>80</v>
      </c>
      <c r="BK376" s="215">
        <f>ROUND(I376*H376,2)</f>
        <v>0</v>
      </c>
      <c r="BL376" s="20" t="s">
        <v>433</v>
      </c>
      <c r="BM376" s="214" t="s">
        <v>675</v>
      </c>
    </row>
    <row r="377" s="13" customFormat="1">
      <c r="A377" s="13"/>
      <c r="B377" s="231"/>
      <c r="C377" s="232"/>
      <c r="D377" s="233" t="s">
        <v>185</v>
      </c>
      <c r="E377" s="234" t="s">
        <v>19</v>
      </c>
      <c r="F377" s="235" t="s">
        <v>639</v>
      </c>
      <c r="G377" s="232"/>
      <c r="H377" s="236">
        <v>61.469999999999999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185</v>
      </c>
      <c r="AU377" s="242" t="s">
        <v>82</v>
      </c>
      <c r="AV377" s="13" t="s">
        <v>82</v>
      </c>
      <c r="AW377" s="13" t="s">
        <v>34</v>
      </c>
      <c r="AX377" s="13" t="s">
        <v>73</v>
      </c>
      <c r="AY377" s="242" t="s">
        <v>129</v>
      </c>
    </row>
    <row r="378" s="13" customFormat="1">
      <c r="A378" s="13"/>
      <c r="B378" s="231"/>
      <c r="C378" s="232"/>
      <c r="D378" s="233" t="s">
        <v>185</v>
      </c>
      <c r="E378" s="234" t="s">
        <v>19</v>
      </c>
      <c r="F378" s="235" t="s">
        <v>640</v>
      </c>
      <c r="G378" s="232"/>
      <c r="H378" s="236">
        <v>27.719999999999999</v>
      </c>
      <c r="I378" s="237"/>
      <c r="J378" s="232"/>
      <c r="K378" s="232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185</v>
      </c>
      <c r="AU378" s="242" t="s">
        <v>82</v>
      </c>
      <c r="AV378" s="13" t="s">
        <v>82</v>
      </c>
      <c r="AW378" s="13" t="s">
        <v>34</v>
      </c>
      <c r="AX378" s="13" t="s">
        <v>73</v>
      </c>
      <c r="AY378" s="242" t="s">
        <v>129</v>
      </c>
    </row>
    <row r="379" s="13" customFormat="1">
      <c r="A379" s="13"/>
      <c r="B379" s="231"/>
      <c r="C379" s="232"/>
      <c r="D379" s="233" t="s">
        <v>185</v>
      </c>
      <c r="E379" s="234" t="s">
        <v>19</v>
      </c>
      <c r="F379" s="235" t="s">
        <v>641</v>
      </c>
      <c r="G379" s="232"/>
      <c r="H379" s="236">
        <v>19.692</v>
      </c>
      <c r="I379" s="237"/>
      <c r="J379" s="232"/>
      <c r="K379" s="232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185</v>
      </c>
      <c r="AU379" s="242" t="s">
        <v>82</v>
      </c>
      <c r="AV379" s="13" t="s">
        <v>82</v>
      </c>
      <c r="AW379" s="13" t="s">
        <v>34</v>
      </c>
      <c r="AX379" s="13" t="s">
        <v>73</v>
      </c>
      <c r="AY379" s="242" t="s">
        <v>129</v>
      </c>
    </row>
    <row r="380" s="14" customFormat="1">
      <c r="A380" s="14"/>
      <c r="B380" s="243"/>
      <c r="C380" s="244"/>
      <c r="D380" s="233" t="s">
        <v>185</v>
      </c>
      <c r="E380" s="245" t="s">
        <v>19</v>
      </c>
      <c r="F380" s="246" t="s">
        <v>208</v>
      </c>
      <c r="G380" s="244"/>
      <c r="H380" s="247">
        <v>108.88200000000001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185</v>
      </c>
      <c r="AU380" s="253" t="s">
        <v>82</v>
      </c>
      <c r="AV380" s="14" t="s">
        <v>137</v>
      </c>
      <c r="AW380" s="14" t="s">
        <v>34</v>
      </c>
      <c r="AX380" s="14" t="s">
        <v>80</v>
      </c>
      <c r="AY380" s="253" t="s">
        <v>129</v>
      </c>
    </row>
    <row r="381" s="2" customFormat="1" ht="16.5" customHeight="1">
      <c r="A381" s="41"/>
      <c r="B381" s="42"/>
      <c r="C381" s="203" t="s">
        <v>676</v>
      </c>
      <c r="D381" s="203" t="s">
        <v>132</v>
      </c>
      <c r="E381" s="204" t="s">
        <v>677</v>
      </c>
      <c r="F381" s="205" t="s">
        <v>678</v>
      </c>
      <c r="G381" s="206" t="s">
        <v>195</v>
      </c>
      <c r="H381" s="207">
        <v>108.88200000000001</v>
      </c>
      <c r="I381" s="208"/>
      <c r="J381" s="209">
        <f>ROUND(I381*H381,2)</f>
        <v>0</v>
      </c>
      <c r="K381" s="205" t="s">
        <v>136</v>
      </c>
      <c r="L381" s="47"/>
      <c r="M381" s="210" t="s">
        <v>19</v>
      </c>
      <c r="N381" s="211" t="s">
        <v>44</v>
      </c>
      <c r="O381" s="87"/>
      <c r="P381" s="212">
        <f>O381*H381</f>
        <v>0</v>
      </c>
      <c r="Q381" s="212">
        <v>5.0000000000000002E-05</v>
      </c>
      <c r="R381" s="212">
        <f>Q381*H381</f>
        <v>0.0054441000000000003</v>
      </c>
      <c r="S381" s="212">
        <v>0</v>
      </c>
      <c r="T381" s="213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4" t="s">
        <v>433</v>
      </c>
      <c r="AT381" s="214" t="s">
        <v>132</v>
      </c>
      <c r="AU381" s="214" t="s">
        <v>82</v>
      </c>
      <c r="AY381" s="20" t="s">
        <v>129</v>
      </c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20" t="s">
        <v>80</v>
      </c>
      <c r="BK381" s="215">
        <f>ROUND(I381*H381,2)</f>
        <v>0</v>
      </c>
      <c r="BL381" s="20" t="s">
        <v>433</v>
      </c>
      <c r="BM381" s="214" t="s">
        <v>679</v>
      </c>
    </row>
    <row r="382" s="2" customFormat="1">
      <c r="A382" s="41"/>
      <c r="B382" s="42"/>
      <c r="C382" s="43"/>
      <c r="D382" s="216" t="s">
        <v>139</v>
      </c>
      <c r="E382" s="43"/>
      <c r="F382" s="217" t="s">
        <v>680</v>
      </c>
      <c r="G382" s="43"/>
      <c r="H382" s="43"/>
      <c r="I382" s="218"/>
      <c r="J382" s="43"/>
      <c r="K382" s="43"/>
      <c r="L382" s="47"/>
      <c r="M382" s="219"/>
      <c r="N382" s="220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139</v>
      </c>
      <c r="AU382" s="20" t="s">
        <v>82</v>
      </c>
    </row>
    <row r="383" s="13" customFormat="1">
      <c r="A383" s="13"/>
      <c r="B383" s="231"/>
      <c r="C383" s="232"/>
      <c r="D383" s="233" t="s">
        <v>185</v>
      </c>
      <c r="E383" s="234" t="s">
        <v>19</v>
      </c>
      <c r="F383" s="235" t="s">
        <v>639</v>
      </c>
      <c r="G383" s="232"/>
      <c r="H383" s="236">
        <v>61.469999999999999</v>
      </c>
      <c r="I383" s="237"/>
      <c r="J383" s="232"/>
      <c r="K383" s="232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185</v>
      </c>
      <c r="AU383" s="242" t="s">
        <v>82</v>
      </c>
      <c r="AV383" s="13" t="s">
        <v>82</v>
      </c>
      <c r="AW383" s="13" t="s">
        <v>34</v>
      </c>
      <c r="AX383" s="13" t="s">
        <v>73</v>
      </c>
      <c r="AY383" s="242" t="s">
        <v>129</v>
      </c>
    </row>
    <row r="384" s="13" customFormat="1">
      <c r="A384" s="13"/>
      <c r="B384" s="231"/>
      <c r="C384" s="232"/>
      <c r="D384" s="233" t="s">
        <v>185</v>
      </c>
      <c r="E384" s="234" t="s">
        <v>19</v>
      </c>
      <c r="F384" s="235" t="s">
        <v>640</v>
      </c>
      <c r="G384" s="232"/>
      <c r="H384" s="236">
        <v>27.719999999999999</v>
      </c>
      <c r="I384" s="237"/>
      <c r="J384" s="232"/>
      <c r="K384" s="232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185</v>
      </c>
      <c r="AU384" s="242" t="s">
        <v>82</v>
      </c>
      <c r="AV384" s="13" t="s">
        <v>82</v>
      </c>
      <c r="AW384" s="13" t="s">
        <v>34</v>
      </c>
      <c r="AX384" s="13" t="s">
        <v>73</v>
      </c>
      <c r="AY384" s="242" t="s">
        <v>129</v>
      </c>
    </row>
    <row r="385" s="13" customFormat="1">
      <c r="A385" s="13"/>
      <c r="B385" s="231"/>
      <c r="C385" s="232"/>
      <c r="D385" s="233" t="s">
        <v>185</v>
      </c>
      <c r="E385" s="234" t="s">
        <v>19</v>
      </c>
      <c r="F385" s="235" t="s">
        <v>641</v>
      </c>
      <c r="G385" s="232"/>
      <c r="H385" s="236">
        <v>19.692</v>
      </c>
      <c r="I385" s="237"/>
      <c r="J385" s="232"/>
      <c r="K385" s="232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185</v>
      </c>
      <c r="AU385" s="242" t="s">
        <v>82</v>
      </c>
      <c r="AV385" s="13" t="s">
        <v>82</v>
      </c>
      <c r="AW385" s="13" t="s">
        <v>34</v>
      </c>
      <c r="AX385" s="13" t="s">
        <v>73</v>
      </c>
      <c r="AY385" s="242" t="s">
        <v>129</v>
      </c>
    </row>
    <row r="386" s="14" customFormat="1">
      <c r="A386" s="14"/>
      <c r="B386" s="243"/>
      <c r="C386" s="244"/>
      <c r="D386" s="233" t="s">
        <v>185</v>
      </c>
      <c r="E386" s="245" t="s">
        <v>19</v>
      </c>
      <c r="F386" s="246" t="s">
        <v>208</v>
      </c>
      <c r="G386" s="244"/>
      <c r="H386" s="247">
        <v>108.88200000000001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185</v>
      </c>
      <c r="AU386" s="253" t="s">
        <v>82</v>
      </c>
      <c r="AV386" s="14" t="s">
        <v>137</v>
      </c>
      <c r="AW386" s="14" t="s">
        <v>34</v>
      </c>
      <c r="AX386" s="14" t="s">
        <v>80</v>
      </c>
      <c r="AY386" s="253" t="s">
        <v>129</v>
      </c>
    </row>
    <row r="387" s="2" customFormat="1" ht="24.15" customHeight="1">
      <c r="A387" s="41"/>
      <c r="B387" s="42"/>
      <c r="C387" s="203" t="s">
        <v>681</v>
      </c>
      <c r="D387" s="203" t="s">
        <v>132</v>
      </c>
      <c r="E387" s="204" t="s">
        <v>682</v>
      </c>
      <c r="F387" s="205" t="s">
        <v>683</v>
      </c>
      <c r="G387" s="206" t="s">
        <v>444</v>
      </c>
      <c r="H387" s="275"/>
      <c r="I387" s="208"/>
      <c r="J387" s="209">
        <f>ROUND(I387*H387,2)</f>
        <v>0</v>
      </c>
      <c r="K387" s="205" t="s">
        <v>136</v>
      </c>
      <c r="L387" s="47"/>
      <c r="M387" s="210" t="s">
        <v>19</v>
      </c>
      <c r="N387" s="211" t="s">
        <v>44</v>
      </c>
      <c r="O387" s="87"/>
      <c r="P387" s="212">
        <f>O387*H387</f>
        <v>0</v>
      </c>
      <c r="Q387" s="212">
        <v>0</v>
      </c>
      <c r="R387" s="212">
        <f>Q387*H387</f>
        <v>0</v>
      </c>
      <c r="S387" s="212">
        <v>0</v>
      </c>
      <c r="T387" s="213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4" t="s">
        <v>433</v>
      </c>
      <c r="AT387" s="214" t="s">
        <v>132</v>
      </c>
      <c r="AU387" s="214" t="s">
        <v>82</v>
      </c>
      <c r="AY387" s="20" t="s">
        <v>129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20" t="s">
        <v>80</v>
      </c>
      <c r="BK387" s="215">
        <f>ROUND(I387*H387,2)</f>
        <v>0</v>
      </c>
      <c r="BL387" s="20" t="s">
        <v>433</v>
      </c>
      <c r="BM387" s="214" t="s">
        <v>684</v>
      </c>
    </row>
    <row r="388" s="2" customFormat="1">
      <c r="A388" s="41"/>
      <c r="B388" s="42"/>
      <c r="C388" s="43"/>
      <c r="D388" s="216" t="s">
        <v>139</v>
      </c>
      <c r="E388" s="43"/>
      <c r="F388" s="217" t="s">
        <v>685</v>
      </c>
      <c r="G388" s="43"/>
      <c r="H388" s="43"/>
      <c r="I388" s="218"/>
      <c r="J388" s="43"/>
      <c r="K388" s="43"/>
      <c r="L388" s="47"/>
      <c r="M388" s="219"/>
      <c r="N388" s="220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139</v>
      </c>
      <c r="AU388" s="20" t="s">
        <v>82</v>
      </c>
    </row>
    <row r="389" s="12" customFormat="1" ht="22.8" customHeight="1">
      <c r="A389" s="12"/>
      <c r="B389" s="187"/>
      <c r="C389" s="188"/>
      <c r="D389" s="189" t="s">
        <v>72</v>
      </c>
      <c r="E389" s="201" t="s">
        <v>686</v>
      </c>
      <c r="F389" s="201" t="s">
        <v>687</v>
      </c>
      <c r="G389" s="188"/>
      <c r="H389" s="188"/>
      <c r="I389" s="191"/>
      <c r="J389" s="202">
        <f>BK389</f>
        <v>0</v>
      </c>
      <c r="K389" s="188"/>
      <c r="L389" s="193"/>
      <c r="M389" s="194"/>
      <c r="N389" s="195"/>
      <c r="O389" s="195"/>
      <c r="P389" s="196">
        <f>SUM(P390:P401)</f>
        <v>0</v>
      </c>
      <c r="Q389" s="195"/>
      <c r="R389" s="196">
        <f>SUM(R390:R401)</f>
        <v>0.60931160000000006</v>
      </c>
      <c r="S389" s="195"/>
      <c r="T389" s="197">
        <f>SUM(T390:T401)</f>
        <v>0.14000902000000001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198" t="s">
        <v>82</v>
      </c>
      <c r="AT389" s="199" t="s">
        <v>72</v>
      </c>
      <c r="AU389" s="199" t="s">
        <v>80</v>
      </c>
      <c r="AY389" s="198" t="s">
        <v>129</v>
      </c>
      <c r="BK389" s="200">
        <f>SUM(BK390:BK401)</f>
        <v>0</v>
      </c>
    </row>
    <row r="390" s="2" customFormat="1" ht="16.5" customHeight="1">
      <c r="A390" s="41"/>
      <c r="B390" s="42"/>
      <c r="C390" s="203" t="s">
        <v>688</v>
      </c>
      <c r="D390" s="203" t="s">
        <v>132</v>
      </c>
      <c r="E390" s="204" t="s">
        <v>689</v>
      </c>
      <c r="F390" s="205" t="s">
        <v>690</v>
      </c>
      <c r="G390" s="206" t="s">
        <v>195</v>
      </c>
      <c r="H390" s="207">
        <v>46.094999999999999</v>
      </c>
      <c r="I390" s="208"/>
      <c r="J390" s="209">
        <f>ROUND(I390*H390,2)</f>
        <v>0</v>
      </c>
      <c r="K390" s="205" t="s">
        <v>19</v>
      </c>
      <c r="L390" s="47"/>
      <c r="M390" s="210" t="s">
        <v>19</v>
      </c>
      <c r="N390" s="211" t="s">
        <v>44</v>
      </c>
      <c r="O390" s="87"/>
      <c r="P390" s="212">
        <f>O390*H390</f>
        <v>0</v>
      </c>
      <c r="Q390" s="212">
        <v>0</v>
      </c>
      <c r="R390" s="212">
        <f>Q390*H390</f>
        <v>0</v>
      </c>
      <c r="S390" s="212">
        <v>0</v>
      </c>
      <c r="T390" s="213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4" t="s">
        <v>433</v>
      </c>
      <c r="AT390" s="214" t="s">
        <v>132</v>
      </c>
      <c r="AU390" s="214" t="s">
        <v>82</v>
      </c>
      <c r="AY390" s="20" t="s">
        <v>129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20" t="s">
        <v>80</v>
      </c>
      <c r="BK390" s="215">
        <f>ROUND(I390*H390,2)</f>
        <v>0</v>
      </c>
      <c r="BL390" s="20" t="s">
        <v>433</v>
      </c>
      <c r="BM390" s="214" t="s">
        <v>691</v>
      </c>
    </row>
    <row r="391" s="13" customFormat="1">
      <c r="A391" s="13"/>
      <c r="B391" s="231"/>
      <c r="C391" s="232"/>
      <c r="D391" s="233" t="s">
        <v>185</v>
      </c>
      <c r="E391" s="234" t="s">
        <v>19</v>
      </c>
      <c r="F391" s="235" t="s">
        <v>692</v>
      </c>
      <c r="G391" s="232"/>
      <c r="H391" s="236">
        <v>46.094999999999999</v>
      </c>
      <c r="I391" s="237"/>
      <c r="J391" s="232"/>
      <c r="K391" s="232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185</v>
      </c>
      <c r="AU391" s="242" t="s">
        <v>82</v>
      </c>
      <c r="AV391" s="13" t="s">
        <v>82</v>
      </c>
      <c r="AW391" s="13" t="s">
        <v>34</v>
      </c>
      <c r="AX391" s="13" t="s">
        <v>73</v>
      </c>
      <c r="AY391" s="242" t="s">
        <v>129</v>
      </c>
    </row>
    <row r="392" s="14" customFormat="1">
      <c r="A392" s="14"/>
      <c r="B392" s="243"/>
      <c r="C392" s="244"/>
      <c r="D392" s="233" t="s">
        <v>185</v>
      </c>
      <c r="E392" s="245" t="s">
        <v>19</v>
      </c>
      <c r="F392" s="246" t="s">
        <v>208</v>
      </c>
      <c r="G392" s="244"/>
      <c r="H392" s="247">
        <v>46.094999999999999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185</v>
      </c>
      <c r="AU392" s="253" t="s">
        <v>82</v>
      </c>
      <c r="AV392" s="14" t="s">
        <v>137</v>
      </c>
      <c r="AW392" s="14" t="s">
        <v>34</v>
      </c>
      <c r="AX392" s="14" t="s">
        <v>80</v>
      </c>
      <c r="AY392" s="253" t="s">
        <v>129</v>
      </c>
    </row>
    <row r="393" s="2" customFormat="1" ht="16.5" customHeight="1">
      <c r="A393" s="41"/>
      <c r="B393" s="42"/>
      <c r="C393" s="203" t="s">
        <v>693</v>
      </c>
      <c r="D393" s="203" t="s">
        <v>132</v>
      </c>
      <c r="E393" s="204" t="s">
        <v>694</v>
      </c>
      <c r="F393" s="205" t="s">
        <v>695</v>
      </c>
      <c r="G393" s="206" t="s">
        <v>195</v>
      </c>
      <c r="H393" s="207">
        <v>451.642</v>
      </c>
      <c r="I393" s="208"/>
      <c r="J393" s="209">
        <f>ROUND(I393*H393,2)</f>
        <v>0</v>
      </c>
      <c r="K393" s="205" t="s">
        <v>136</v>
      </c>
      <c r="L393" s="47"/>
      <c r="M393" s="210" t="s">
        <v>19</v>
      </c>
      <c r="N393" s="211" t="s">
        <v>44</v>
      </c>
      <c r="O393" s="87"/>
      <c r="P393" s="212">
        <f>O393*H393</f>
        <v>0</v>
      </c>
      <c r="Q393" s="212">
        <v>0.001</v>
      </c>
      <c r="R393" s="212">
        <f>Q393*H393</f>
        <v>0.45164199999999999</v>
      </c>
      <c r="S393" s="212">
        <v>0.00031</v>
      </c>
      <c r="T393" s="213">
        <f>S393*H393</f>
        <v>0.14000902000000001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4" t="s">
        <v>433</v>
      </c>
      <c r="AT393" s="214" t="s">
        <v>132</v>
      </c>
      <c r="AU393" s="214" t="s">
        <v>82</v>
      </c>
      <c r="AY393" s="20" t="s">
        <v>129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20" t="s">
        <v>80</v>
      </c>
      <c r="BK393" s="215">
        <f>ROUND(I393*H393,2)</f>
        <v>0</v>
      </c>
      <c r="BL393" s="20" t="s">
        <v>433</v>
      </c>
      <c r="BM393" s="214" t="s">
        <v>696</v>
      </c>
    </row>
    <row r="394" s="2" customFormat="1">
      <c r="A394" s="41"/>
      <c r="B394" s="42"/>
      <c r="C394" s="43"/>
      <c r="D394" s="216" t="s">
        <v>139</v>
      </c>
      <c r="E394" s="43"/>
      <c r="F394" s="217" t="s">
        <v>697</v>
      </c>
      <c r="G394" s="43"/>
      <c r="H394" s="43"/>
      <c r="I394" s="218"/>
      <c r="J394" s="43"/>
      <c r="K394" s="43"/>
      <c r="L394" s="47"/>
      <c r="M394" s="219"/>
      <c r="N394" s="220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139</v>
      </c>
      <c r="AU394" s="20" t="s">
        <v>82</v>
      </c>
    </row>
    <row r="395" s="13" customFormat="1">
      <c r="A395" s="13"/>
      <c r="B395" s="231"/>
      <c r="C395" s="232"/>
      <c r="D395" s="233" t="s">
        <v>185</v>
      </c>
      <c r="E395" s="234" t="s">
        <v>19</v>
      </c>
      <c r="F395" s="235" t="s">
        <v>698</v>
      </c>
      <c r="G395" s="232"/>
      <c r="H395" s="236">
        <v>451.642</v>
      </c>
      <c r="I395" s="237"/>
      <c r="J395" s="232"/>
      <c r="K395" s="232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185</v>
      </c>
      <c r="AU395" s="242" t="s">
        <v>82</v>
      </c>
      <c r="AV395" s="13" t="s">
        <v>82</v>
      </c>
      <c r="AW395" s="13" t="s">
        <v>34</v>
      </c>
      <c r="AX395" s="13" t="s">
        <v>80</v>
      </c>
      <c r="AY395" s="242" t="s">
        <v>129</v>
      </c>
    </row>
    <row r="396" s="2" customFormat="1" ht="16.5" customHeight="1">
      <c r="A396" s="41"/>
      <c r="B396" s="42"/>
      <c r="C396" s="203" t="s">
        <v>699</v>
      </c>
      <c r="D396" s="203" t="s">
        <v>132</v>
      </c>
      <c r="E396" s="204" t="s">
        <v>700</v>
      </c>
      <c r="F396" s="205" t="s">
        <v>701</v>
      </c>
      <c r="G396" s="206" t="s">
        <v>195</v>
      </c>
      <c r="H396" s="207">
        <v>342.75999999999999</v>
      </c>
      <c r="I396" s="208"/>
      <c r="J396" s="209">
        <f>ROUND(I396*H396,2)</f>
        <v>0</v>
      </c>
      <c r="K396" s="205" t="s">
        <v>136</v>
      </c>
      <c r="L396" s="47"/>
      <c r="M396" s="210" t="s">
        <v>19</v>
      </c>
      <c r="N396" s="211" t="s">
        <v>44</v>
      </c>
      <c r="O396" s="87"/>
      <c r="P396" s="212">
        <f>O396*H396</f>
        <v>0</v>
      </c>
      <c r="Q396" s="212">
        <v>0.00020000000000000001</v>
      </c>
      <c r="R396" s="212">
        <f>Q396*H396</f>
        <v>0.068552000000000002</v>
      </c>
      <c r="S396" s="212">
        <v>0</v>
      </c>
      <c r="T396" s="213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4" t="s">
        <v>433</v>
      </c>
      <c r="AT396" s="214" t="s">
        <v>132</v>
      </c>
      <c r="AU396" s="214" t="s">
        <v>82</v>
      </c>
      <c r="AY396" s="20" t="s">
        <v>129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20" t="s">
        <v>80</v>
      </c>
      <c r="BK396" s="215">
        <f>ROUND(I396*H396,2)</f>
        <v>0</v>
      </c>
      <c r="BL396" s="20" t="s">
        <v>433</v>
      </c>
      <c r="BM396" s="214" t="s">
        <v>702</v>
      </c>
    </row>
    <row r="397" s="2" customFormat="1">
      <c r="A397" s="41"/>
      <c r="B397" s="42"/>
      <c r="C397" s="43"/>
      <c r="D397" s="216" t="s">
        <v>139</v>
      </c>
      <c r="E397" s="43"/>
      <c r="F397" s="217" t="s">
        <v>703</v>
      </c>
      <c r="G397" s="43"/>
      <c r="H397" s="43"/>
      <c r="I397" s="218"/>
      <c r="J397" s="43"/>
      <c r="K397" s="43"/>
      <c r="L397" s="47"/>
      <c r="M397" s="219"/>
      <c r="N397" s="220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139</v>
      </c>
      <c r="AU397" s="20" t="s">
        <v>82</v>
      </c>
    </row>
    <row r="398" s="13" customFormat="1">
      <c r="A398" s="13"/>
      <c r="B398" s="231"/>
      <c r="C398" s="232"/>
      <c r="D398" s="233" t="s">
        <v>185</v>
      </c>
      <c r="E398" s="234" t="s">
        <v>19</v>
      </c>
      <c r="F398" s="235" t="s">
        <v>704</v>
      </c>
      <c r="G398" s="232"/>
      <c r="H398" s="236">
        <v>342.75999999999999</v>
      </c>
      <c r="I398" s="237"/>
      <c r="J398" s="232"/>
      <c r="K398" s="232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185</v>
      </c>
      <c r="AU398" s="242" t="s">
        <v>82</v>
      </c>
      <c r="AV398" s="13" t="s">
        <v>82</v>
      </c>
      <c r="AW398" s="13" t="s">
        <v>34</v>
      </c>
      <c r="AX398" s="13" t="s">
        <v>80</v>
      </c>
      <c r="AY398" s="242" t="s">
        <v>129</v>
      </c>
    </row>
    <row r="399" s="2" customFormat="1" ht="24.15" customHeight="1">
      <c r="A399" s="41"/>
      <c r="B399" s="42"/>
      <c r="C399" s="203" t="s">
        <v>705</v>
      </c>
      <c r="D399" s="203" t="s">
        <v>132</v>
      </c>
      <c r="E399" s="204" t="s">
        <v>706</v>
      </c>
      <c r="F399" s="205" t="s">
        <v>707</v>
      </c>
      <c r="G399" s="206" t="s">
        <v>195</v>
      </c>
      <c r="H399" s="207">
        <v>342.75999999999999</v>
      </c>
      <c r="I399" s="208"/>
      <c r="J399" s="209">
        <f>ROUND(I399*H399,2)</f>
        <v>0</v>
      </c>
      <c r="K399" s="205" t="s">
        <v>136</v>
      </c>
      <c r="L399" s="47"/>
      <c r="M399" s="210" t="s">
        <v>19</v>
      </c>
      <c r="N399" s="211" t="s">
        <v>44</v>
      </c>
      <c r="O399" s="87"/>
      <c r="P399" s="212">
        <f>O399*H399</f>
        <v>0</v>
      </c>
      <c r="Q399" s="212">
        <v>0.00025999999999999998</v>
      </c>
      <c r="R399" s="212">
        <f>Q399*H399</f>
        <v>0.089117599999999991</v>
      </c>
      <c r="S399" s="212">
        <v>0</v>
      </c>
      <c r="T399" s="213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4" t="s">
        <v>433</v>
      </c>
      <c r="AT399" s="214" t="s">
        <v>132</v>
      </c>
      <c r="AU399" s="214" t="s">
        <v>82</v>
      </c>
      <c r="AY399" s="20" t="s">
        <v>129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20" t="s">
        <v>80</v>
      </c>
      <c r="BK399" s="215">
        <f>ROUND(I399*H399,2)</f>
        <v>0</v>
      </c>
      <c r="BL399" s="20" t="s">
        <v>433</v>
      </c>
      <c r="BM399" s="214" t="s">
        <v>708</v>
      </c>
    </row>
    <row r="400" s="2" customFormat="1">
      <c r="A400" s="41"/>
      <c r="B400" s="42"/>
      <c r="C400" s="43"/>
      <c r="D400" s="216" t="s">
        <v>139</v>
      </c>
      <c r="E400" s="43"/>
      <c r="F400" s="217" t="s">
        <v>709</v>
      </c>
      <c r="G400" s="43"/>
      <c r="H400" s="43"/>
      <c r="I400" s="218"/>
      <c r="J400" s="43"/>
      <c r="K400" s="43"/>
      <c r="L400" s="47"/>
      <c r="M400" s="219"/>
      <c r="N400" s="220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139</v>
      </c>
      <c r="AU400" s="20" t="s">
        <v>82</v>
      </c>
    </row>
    <row r="401" s="13" customFormat="1">
      <c r="A401" s="13"/>
      <c r="B401" s="231"/>
      <c r="C401" s="232"/>
      <c r="D401" s="233" t="s">
        <v>185</v>
      </c>
      <c r="E401" s="234" t="s">
        <v>19</v>
      </c>
      <c r="F401" s="235" t="s">
        <v>704</v>
      </c>
      <c r="G401" s="232"/>
      <c r="H401" s="236">
        <v>342.75999999999999</v>
      </c>
      <c r="I401" s="237"/>
      <c r="J401" s="232"/>
      <c r="K401" s="232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185</v>
      </c>
      <c r="AU401" s="242" t="s">
        <v>82</v>
      </c>
      <c r="AV401" s="13" t="s">
        <v>82</v>
      </c>
      <c r="AW401" s="13" t="s">
        <v>34</v>
      </c>
      <c r="AX401" s="13" t="s">
        <v>80</v>
      </c>
      <c r="AY401" s="242" t="s">
        <v>129</v>
      </c>
    </row>
    <row r="402" s="12" customFormat="1" ht="25.92" customHeight="1">
      <c r="A402" s="12"/>
      <c r="B402" s="187"/>
      <c r="C402" s="188"/>
      <c r="D402" s="189" t="s">
        <v>72</v>
      </c>
      <c r="E402" s="190" t="s">
        <v>710</v>
      </c>
      <c r="F402" s="190" t="s">
        <v>711</v>
      </c>
      <c r="G402" s="188"/>
      <c r="H402" s="188"/>
      <c r="I402" s="191"/>
      <c r="J402" s="192">
        <f>BK402</f>
        <v>0</v>
      </c>
      <c r="K402" s="188"/>
      <c r="L402" s="193"/>
      <c r="M402" s="194"/>
      <c r="N402" s="195"/>
      <c r="O402" s="195"/>
      <c r="P402" s="196">
        <f>P403+P406</f>
        <v>0</v>
      </c>
      <c r="Q402" s="195"/>
      <c r="R402" s="196">
        <f>R403+R406</f>
        <v>0</v>
      </c>
      <c r="S402" s="195"/>
      <c r="T402" s="197">
        <f>T403+T406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198" t="s">
        <v>712</v>
      </c>
      <c r="AT402" s="199" t="s">
        <v>72</v>
      </c>
      <c r="AU402" s="199" t="s">
        <v>73</v>
      </c>
      <c r="AY402" s="198" t="s">
        <v>129</v>
      </c>
      <c r="BK402" s="200">
        <f>BK403+BK406</f>
        <v>0</v>
      </c>
    </row>
    <row r="403" s="12" customFormat="1" ht="22.8" customHeight="1">
      <c r="A403" s="12"/>
      <c r="B403" s="187"/>
      <c r="C403" s="188"/>
      <c r="D403" s="189" t="s">
        <v>72</v>
      </c>
      <c r="E403" s="201" t="s">
        <v>713</v>
      </c>
      <c r="F403" s="201" t="s">
        <v>714</v>
      </c>
      <c r="G403" s="188"/>
      <c r="H403" s="188"/>
      <c r="I403" s="191"/>
      <c r="J403" s="202">
        <f>BK403</f>
        <v>0</v>
      </c>
      <c r="K403" s="188"/>
      <c r="L403" s="193"/>
      <c r="M403" s="194"/>
      <c r="N403" s="195"/>
      <c r="O403" s="195"/>
      <c r="P403" s="196">
        <f>SUM(P404:P405)</f>
        <v>0</v>
      </c>
      <c r="Q403" s="195"/>
      <c r="R403" s="196">
        <f>SUM(R404:R405)</f>
        <v>0</v>
      </c>
      <c r="S403" s="195"/>
      <c r="T403" s="197">
        <f>SUM(T404:T405)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198" t="s">
        <v>712</v>
      </c>
      <c r="AT403" s="199" t="s">
        <v>72</v>
      </c>
      <c r="AU403" s="199" t="s">
        <v>80</v>
      </c>
      <c r="AY403" s="198" t="s">
        <v>129</v>
      </c>
      <c r="BK403" s="200">
        <f>SUM(BK404:BK405)</f>
        <v>0</v>
      </c>
    </row>
    <row r="404" s="2" customFormat="1" ht="16.5" customHeight="1">
      <c r="A404" s="41"/>
      <c r="B404" s="42"/>
      <c r="C404" s="203" t="s">
        <v>715</v>
      </c>
      <c r="D404" s="203" t="s">
        <v>132</v>
      </c>
      <c r="E404" s="204" t="s">
        <v>716</v>
      </c>
      <c r="F404" s="205" t="s">
        <v>714</v>
      </c>
      <c r="G404" s="206" t="s">
        <v>265</v>
      </c>
      <c r="H404" s="207">
        <v>1</v>
      </c>
      <c r="I404" s="208"/>
      <c r="J404" s="209">
        <f>ROUND(I404*H404,2)</f>
        <v>0</v>
      </c>
      <c r="K404" s="205" t="s">
        <v>136</v>
      </c>
      <c r="L404" s="47"/>
      <c r="M404" s="210" t="s">
        <v>19</v>
      </c>
      <c r="N404" s="211" t="s">
        <v>44</v>
      </c>
      <c r="O404" s="87"/>
      <c r="P404" s="212">
        <f>O404*H404</f>
        <v>0</v>
      </c>
      <c r="Q404" s="212">
        <v>0</v>
      </c>
      <c r="R404" s="212">
        <f>Q404*H404</f>
        <v>0</v>
      </c>
      <c r="S404" s="212">
        <v>0</v>
      </c>
      <c r="T404" s="213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4" t="s">
        <v>717</v>
      </c>
      <c r="AT404" s="214" t="s">
        <v>132</v>
      </c>
      <c r="AU404" s="214" t="s">
        <v>82</v>
      </c>
      <c r="AY404" s="20" t="s">
        <v>129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20" t="s">
        <v>80</v>
      </c>
      <c r="BK404" s="215">
        <f>ROUND(I404*H404,2)</f>
        <v>0</v>
      </c>
      <c r="BL404" s="20" t="s">
        <v>717</v>
      </c>
      <c r="BM404" s="214" t="s">
        <v>718</v>
      </c>
    </row>
    <row r="405" s="2" customFormat="1">
      <c r="A405" s="41"/>
      <c r="B405" s="42"/>
      <c r="C405" s="43"/>
      <c r="D405" s="216" t="s">
        <v>139</v>
      </c>
      <c r="E405" s="43"/>
      <c r="F405" s="217" t="s">
        <v>719</v>
      </c>
      <c r="G405" s="43"/>
      <c r="H405" s="43"/>
      <c r="I405" s="218"/>
      <c r="J405" s="43"/>
      <c r="K405" s="43"/>
      <c r="L405" s="47"/>
      <c r="M405" s="219"/>
      <c r="N405" s="220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139</v>
      </c>
      <c r="AU405" s="20" t="s">
        <v>82</v>
      </c>
    </row>
    <row r="406" s="12" customFormat="1" ht="22.8" customHeight="1">
      <c r="A406" s="12"/>
      <c r="B406" s="187"/>
      <c r="C406" s="188"/>
      <c r="D406" s="189" t="s">
        <v>72</v>
      </c>
      <c r="E406" s="201" t="s">
        <v>720</v>
      </c>
      <c r="F406" s="201" t="s">
        <v>721</v>
      </c>
      <c r="G406" s="188"/>
      <c r="H406" s="188"/>
      <c r="I406" s="191"/>
      <c r="J406" s="202">
        <f>BK406</f>
        <v>0</v>
      </c>
      <c r="K406" s="188"/>
      <c r="L406" s="193"/>
      <c r="M406" s="194"/>
      <c r="N406" s="195"/>
      <c r="O406" s="195"/>
      <c r="P406" s="196">
        <f>SUM(P407:P410)</f>
        <v>0</v>
      </c>
      <c r="Q406" s="195"/>
      <c r="R406" s="196">
        <f>SUM(R407:R410)</f>
        <v>0</v>
      </c>
      <c r="S406" s="195"/>
      <c r="T406" s="197">
        <f>SUM(T407:T410)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98" t="s">
        <v>712</v>
      </c>
      <c r="AT406" s="199" t="s">
        <v>72</v>
      </c>
      <c r="AU406" s="199" t="s">
        <v>80</v>
      </c>
      <c r="AY406" s="198" t="s">
        <v>129</v>
      </c>
      <c r="BK406" s="200">
        <f>SUM(BK407:BK410)</f>
        <v>0</v>
      </c>
    </row>
    <row r="407" s="2" customFormat="1" ht="16.5" customHeight="1">
      <c r="A407" s="41"/>
      <c r="B407" s="42"/>
      <c r="C407" s="203" t="s">
        <v>722</v>
      </c>
      <c r="D407" s="203" t="s">
        <v>132</v>
      </c>
      <c r="E407" s="204" t="s">
        <v>723</v>
      </c>
      <c r="F407" s="205" t="s">
        <v>724</v>
      </c>
      <c r="G407" s="206" t="s">
        <v>444</v>
      </c>
      <c r="H407" s="275"/>
      <c r="I407" s="208"/>
      <c r="J407" s="209">
        <f>ROUND(I407*H407,2)</f>
        <v>0</v>
      </c>
      <c r="K407" s="205" t="s">
        <v>136</v>
      </c>
      <c r="L407" s="47"/>
      <c r="M407" s="210" t="s">
        <v>19</v>
      </c>
      <c r="N407" s="211" t="s">
        <v>44</v>
      </c>
      <c r="O407" s="87"/>
      <c r="P407" s="212">
        <f>O407*H407</f>
        <v>0</v>
      </c>
      <c r="Q407" s="212">
        <v>0</v>
      </c>
      <c r="R407" s="212">
        <f>Q407*H407</f>
        <v>0</v>
      </c>
      <c r="S407" s="212">
        <v>0</v>
      </c>
      <c r="T407" s="213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4" t="s">
        <v>717</v>
      </c>
      <c r="AT407" s="214" t="s">
        <v>132</v>
      </c>
      <c r="AU407" s="214" t="s">
        <v>82</v>
      </c>
      <c r="AY407" s="20" t="s">
        <v>129</v>
      </c>
      <c r="BE407" s="215">
        <f>IF(N407="základní",J407,0)</f>
        <v>0</v>
      </c>
      <c r="BF407" s="215">
        <f>IF(N407="snížená",J407,0)</f>
        <v>0</v>
      </c>
      <c r="BG407" s="215">
        <f>IF(N407="zákl. přenesená",J407,0)</f>
        <v>0</v>
      </c>
      <c r="BH407" s="215">
        <f>IF(N407="sníž. přenesená",J407,0)</f>
        <v>0</v>
      </c>
      <c r="BI407" s="215">
        <f>IF(N407="nulová",J407,0)</f>
        <v>0</v>
      </c>
      <c r="BJ407" s="20" t="s">
        <v>80</v>
      </c>
      <c r="BK407" s="215">
        <f>ROUND(I407*H407,2)</f>
        <v>0</v>
      </c>
      <c r="BL407" s="20" t="s">
        <v>717</v>
      </c>
      <c r="BM407" s="214" t="s">
        <v>725</v>
      </c>
    </row>
    <row r="408" s="2" customFormat="1">
      <c r="A408" s="41"/>
      <c r="B408" s="42"/>
      <c r="C408" s="43"/>
      <c r="D408" s="216" t="s">
        <v>139</v>
      </c>
      <c r="E408" s="43"/>
      <c r="F408" s="217" t="s">
        <v>726</v>
      </c>
      <c r="G408" s="43"/>
      <c r="H408" s="43"/>
      <c r="I408" s="218"/>
      <c r="J408" s="43"/>
      <c r="K408" s="43"/>
      <c r="L408" s="47"/>
      <c r="M408" s="219"/>
      <c r="N408" s="220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139</v>
      </c>
      <c r="AU408" s="20" t="s">
        <v>82</v>
      </c>
    </row>
    <row r="409" s="2" customFormat="1" ht="16.5" customHeight="1">
      <c r="A409" s="41"/>
      <c r="B409" s="42"/>
      <c r="C409" s="203" t="s">
        <v>727</v>
      </c>
      <c r="D409" s="203" t="s">
        <v>132</v>
      </c>
      <c r="E409" s="204" t="s">
        <v>728</v>
      </c>
      <c r="F409" s="205" t="s">
        <v>729</v>
      </c>
      <c r="G409" s="206" t="s">
        <v>444</v>
      </c>
      <c r="H409" s="275"/>
      <c r="I409" s="208"/>
      <c r="J409" s="209">
        <f>ROUND(I409*H409,2)</f>
        <v>0</v>
      </c>
      <c r="K409" s="205" t="s">
        <v>136</v>
      </c>
      <c r="L409" s="47"/>
      <c r="M409" s="210" t="s">
        <v>19</v>
      </c>
      <c r="N409" s="211" t="s">
        <v>44</v>
      </c>
      <c r="O409" s="87"/>
      <c r="P409" s="212">
        <f>O409*H409</f>
        <v>0</v>
      </c>
      <c r="Q409" s="212">
        <v>0</v>
      </c>
      <c r="R409" s="212">
        <f>Q409*H409</f>
        <v>0</v>
      </c>
      <c r="S409" s="212">
        <v>0</v>
      </c>
      <c r="T409" s="213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4" t="s">
        <v>717</v>
      </c>
      <c r="AT409" s="214" t="s">
        <v>132</v>
      </c>
      <c r="AU409" s="214" t="s">
        <v>82</v>
      </c>
      <c r="AY409" s="20" t="s">
        <v>129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20" t="s">
        <v>80</v>
      </c>
      <c r="BK409" s="215">
        <f>ROUND(I409*H409,2)</f>
        <v>0</v>
      </c>
      <c r="BL409" s="20" t="s">
        <v>717</v>
      </c>
      <c r="BM409" s="214" t="s">
        <v>730</v>
      </c>
    </row>
    <row r="410" s="2" customFormat="1">
      <c r="A410" s="41"/>
      <c r="B410" s="42"/>
      <c r="C410" s="43"/>
      <c r="D410" s="216" t="s">
        <v>139</v>
      </c>
      <c r="E410" s="43"/>
      <c r="F410" s="217" t="s">
        <v>731</v>
      </c>
      <c r="G410" s="43"/>
      <c r="H410" s="43"/>
      <c r="I410" s="218"/>
      <c r="J410" s="43"/>
      <c r="K410" s="43"/>
      <c r="L410" s="47"/>
      <c r="M410" s="276"/>
      <c r="N410" s="277"/>
      <c r="O410" s="278"/>
      <c r="P410" s="278"/>
      <c r="Q410" s="278"/>
      <c r="R410" s="278"/>
      <c r="S410" s="278"/>
      <c r="T410" s="279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139</v>
      </c>
      <c r="AU410" s="20" t="s">
        <v>82</v>
      </c>
    </row>
    <row r="411" s="2" customFormat="1" ht="6.96" customHeight="1">
      <c r="A411" s="41"/>
      <c r="B411" s="62"/>
      <c r="C411" s="63"/>
      <c r="D411" s="63"/>
      <c r="E411" s="63"/>
      <c r="F411" s="63"/>
      <c r="G411" s="63"/>
      <c r="H411" s="63"/>
      <c r="I411" s="63"/>
      <c r="J411" s="63"/>
      <c r="K411" s="63"/>
      <c r="L411" s="47"/>
      <c r="M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</row>
  </sheetData>
  <sheetProtection sheet="1" autoFilter="0" formatColumns="0" formatRows="0" objects="1" scenarios="1" spinCount="100000" saltValue="WwissVaDXhTsP24t2WiRuQp+uRcpM5obyJOnTCxzBciwnc/9eyFFsHul02S+pgyVhnEelHM3acRitp4eCl0Khg==" hashValue="gVILdB2+0awAxcVX1XZjOcwnsKpgxc0PRJ6qEDeSCI+Dw83V4HrUSyKZ8wgvAEe0Y+V8swb5HmZU1zq4uucYKg==" algorithmName="SHA-512" password="C7D1"/>
  <autoFilter ref="C102:K410"/>
  <mergeCells count="9">
    <mergeCell ref="E7:H7"/>
    <mergeCell ref="E9:H9"/>
    <mergeCell ref="E18:H18"/>
    <mergeCell ref="E27:H27"/>
    <mergeCell ref="E48:H48"/>
    <mergeCell ref="E50:H50"/>
    <mergeCell ref="E93:H93"/>
    <mergeCell ref="E95:H95"/>
    <mergeCell ref="L2:V2"/>
  </mergeCells>
  <hyperlinks>
    <hyperlink ref="F107" r:id="rId1" display="https://podminky.urs.cz/item/CS_URS_2024_01/317121251"/>
    <hyperlink ref="F114" r:id="rId2" display="https://podminky.urs.cz/item/CS_URS_2024_01/317121351"/>
    <hyperlink ref="F125" r:id="rId3" display="https://podminky.urs.cz/item/CS_URS_2024_01/611325412"/>
    <hyperlink ref="F128" r:id="rId4" display="https://podminky.urs.cz/item/CS_URS_2024_01/612325412"/>
    <hyperlink ref="F135" r:id="rId5" display="https://podminky.urs.cz/item/CS_URS_2024_01/611321131"/>
    <hyperlink ref="F138" r:id="rId6" display="https://podminky.urs.cz/item/CS_URS_2024_01/612321131"/>
    <hyperlink ref="F152" r:id="rId7" display="https://podminky.urs.cz/item/CS_URS_2024_01/632451251"/>
    <hyperlink ref="F155" r:id="rId8" display="https://podminky.urs.cz/item/CS_URS_2024_01/632451254"/>
    <hyperlink ref="F158" r:id="rId9" display="https://podminky.urs.cz/item/CS_URS_2024_01/632451293"/>
    <hyperlink ref="F162" r:id="rId10" display="https://podminky.urs.cz/item/CS_URS_2024_01/634112126"/>
    <hyperlink ref="F168" r:id="rId11" display="https://podminky.urs.cz/item/CS_URS_2024_01/632459124"/>
    <hyperlink ref="F171" r:id="rId12" display="https://podminky.urs.cz/item/CS_URS_2024_01/631319211"/>
    <hyperlink ref="F176" r:id="rId13" display="https://podminky.urs.cz/item/CS_URS_2024_01/642944121"/>
    <hyperlink ref="F180" r:id="rId14" display="https://podminky.urs.cz/item/CS_URS_2024_01/949101112"/>
    <hyperlink ref="F183" r:id="rId15" display="https://podminky.urs.cz/item/CS_URS_2024_01/952901111"/>
    <hyperlink ref="F186" r:id="rId16" display="https://podminky.urs.cz/item/CS_URS_2024_01/962031132"/>
    <hyperlink ref="F191" r:id="rId17" display="https://podminky.urs.cz/item/CS_URS_2024_01/965042141"/>
    <hyperlink ref="F194" r:id="rId18" display="https://podminky.urs.cz/item/CS_URS_2024_01/971033431"/>
    <hyperlink ref="F199" r:id="rId19" display="https://podminky.urs.cz/item/CS_URS_2024_01/971033521"/>
    <hyperlink ref="F208" r:id="rId20" display="https://podminky.urs.cz/item/CS_URS_2024_01/971033531"/>
    <hyperlink ref="F214" r:id="rId21" display="https://podminky.urs.cz/item/CS_URS_2024_01/971033561"/>
    <hyperlink ref="F217" r:id="rId22" display="https://podminky.urs.cz/item/CS_URS_2024_01/971033621"/>
    <hyperlink ref="F223" r:id="rId23" display="https://podminky.urs.cz/item/CS_URS_2024_01/971033631"/>
    <hyperlink ref="F228" r:id="rId24" display="https://podminky.urs.cz/item/CS_URS_2024_01/971033651"/>
    <hyperlink ref="F240" r:id="rId25" display="https://podminky.urs.cz/item/CS_URS_2024_01/997013211"/>
    <hyperlink ref="F242" r:id="rId26" display="https://podminky.urs.cz/item/CS_URS_2024_01/997013219"/>
    <hyperlink ref="F245" r:id="rId27" display="https://podminky.urs.cz/item/CS_URS_2024_01/997013501"/>
    <hyperlink ref="F247" r:id="rId28" display="https://podminky.urs.cz/item/CS_URS_2024_01/997013509"/>
    <hyperlink ref="F250" r:id="rId29" display="https://podminky.urs.cz/item/CS_URS_2024_01/997013631"/>
    <hyperlink ref="F253" r:id="rId30" display="https://podminky.urs.cz/item/CS_URS_2024_01/998018001"/>
    <hyperlink ref="F262" r:id="rId31" display="https://podminky.urs.cz/item/CS_URS_2024_01/998711201"/>
    <hyperlink ref="F273" r:id="rId32" display="https://podminky.urs.cz/item/CS_URS_2024_01/763131722"/>
    <hyperlink ref="F277" r:id="rId33" display="https://podminky.urs.cz/item/CS_URS_2024_01/742111101"/>
    <hyperlink ref="F280" r:id="rId34" display="https://podminky.urs.cz/item/CS_URS_2024_01/998763200"/>
    <hyperlink ref="F283" r:id="rId35" display="https://podminky.urs.cz/item/CS_URS_2024_01/766691914"/>
    <hyperlink ref="F285" r:id="rId36" display="https://podminky.urs.cz/item/CS_URS_2024_01/766695212"/>
    <hyperlink ref="F299" r:id="rId37" display="https://podminky.urs.cz/item/CS_URS_2024_01/998766201"/>
    <hyperlink ref="F309" r:id="rId38" display="https://podminky.urs.cz/item/CS_URS_2024_01/767641800"/>
    <hyperlink ref="F312" r:id="rId39" display="https://podminky.urs.cz/item/CS_URS_2024_01/998767201"/>
    <hyperlink ref="F315" r:id="rId40" display="https://podminky.urs.cz/item/CS_URS_2024_01/771111011"/>
    <hyperlink ref="F318" r:id="rId41" display="https://podminky.urs.cz/item/CS_URS_2024_01/771121011"/>
    <hyperlink ref="F321" r:id="rId42" display="https://podminky.urs.cz/item/CS_URS_2024_01/771573810"/>
    <hyperlink ref="F324" r:id="rId43" display="https://podminky.urs.cz/item/CS_URS_2024_01/771574479"/>
    <hyperlink ref="F329" r:id="rId44" display="https://podminky.urs.cz/item/CS_URS_2024_01/771591112"/>
    <hyperlink ref="F333" r:id="rId45" display="https://podminky.urs.cz/item/CS_URS_2024_01/771592011"/>
    <hyperlink ref="F336" r:id="rId46" display="https://podminky.urs.cz/item/CS_URS_2024_01/998771201"/>
    <hyperlink ref="F339" r:id="rId47" display="https://podminky.urs.cz/item/CS_URS_2024_01/781111011"/>
    <hyperlink ref="F345" r:id="rId48" display="https://podminky.urs.cz/item/CS_URS_2024_01/781121011"/>
    <hyperlink ref="F351" r:id="rId49" display="https://podminky.urs.cz/item/CS_URS_2024_01/781131112"/>
    <hyperlink ref="F362" r:id="rId50" display="https://podminky.urs.cz/item/CS_URS_2024_01/781473810"/>
    <hyperlink ref="F368" r:id="rId51" display="https://podminky.urs.cz/item/CS_URS_2024_01/781474115"/>
    <hyperlink ref="F382" r:id="rId52" display="https://podminky.urs.cz/item/CS_URS_2024_01/781495211"/>
    <hyperlink ref="F388" r:id="rId53" display="https://podminky.urs.cz/item/CS_URS_2024_01/998781201"/>
    <hyperlink ref="F394" r:id="rId54" display="https://podminky.urs.cz/item/CS_URS_2024_01/784121001"/>
    <hyperlink ref="F397" r:id="rId55" display="https://podminky.urs.cz/item/CS_URS_2024_01/784181101"/>
    <hyperlink ref="F400" r:id="rId56" display="https://podminky.urs.cz/item/CS_URS_2024_01/784211101"/>
    <hyperlink ref="F405" r:id="rId57" display="https://podminky.urs.cz/item/CS_URS_2024_01/030001000"/>
    <hyperlink ref="F408" r:id="rId58" display="https://podminky.urs.cz/item/CS_URS_2024_01/045203000"/>
    <hyperlink ref="F410" r:id="rId59" display="https://podminky.urs.cz/item/CS_URS_2024_01/0453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7" customFormat="1" ht="45" customHeight="1">
      <c r="B3" s="284"/>
      <c r="C3" s="285" t="s">
        <v>732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733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734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735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736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737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738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739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740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741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742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79</v>
      </c>
      <c r="F18" s="291" t="s">
        <v>743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744</v>
      </c>
      <c r="F19" s="291" t="s">
        <v>745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746</v>
      </c>
      <c r="F20" s="291" t="s">
        <v>747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748</v>
      </c>
      <c r="F21" s="291" t="s">
        <v>749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750</v>
      </c>
      <c r="F22" s="291" t="s">
        <v>751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752</v>
      </c>
      <c r="F23" s="291" t="s">
        <v>753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754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755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756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757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758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759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760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761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762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115</v>
      </c>
      <c r="F36" s="291"/>
      <c r="G36" s="291" t="s">
        <v>763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764</v>
      </c>
      <c r="F37" s="291"/>
      <c r="G37" s="291" t="s">
        <v>765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54</v>
      </c>
      <c r="F38" s="291"/>
      <c r="G38" s="291" t="s">
        <v>766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55</v>
      </c>
      <c r="F39" s="291"/>
      <c r="G39" s="291" t="s">
        <v>767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116</v>
      </c>
      <c r="F40" s="291"/>
      <c r="G40" s="291" t="s">
        <v>768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117</v>
      </c>
      <c r="F41" s="291"/>
      <c r="G41" s="291" t="s">
        <v>769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770</v>
      </c>
      <c r="F42" s="291"/>
      <c r="G42" s="291" t="s">
        <v>771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772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773</v>
      </c>
      <c r="F44" s="291"/>
      <c r="G44" s="291" t="s">
        <v>774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119</v>
      </c>
      <c r="F45" s="291"/>
      <c r="G45" s="291" t="s">
        <v>775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776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777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778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779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780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781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782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783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784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785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786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787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788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789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790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791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792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793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794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795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796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797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798</v>
      </c>
      <c r="D76" s="309"/>
      <c r="E76" s="309"/>
      <c r="F76" s="309" t="s">
        <v>799</v>
      </c>
      <c r="G76" s="310"/>
      <c r="H76" s="309" t="s">
        <v>55</v>
      </c>
      <c r="I76" s="309" t="s">
        <v>58</v>
      </c>
      <c r="J76" s="309" t="s">
        <v>800</v>
      </c>
      <c r="K76" s="308"/>
    </row>
    <row r="77" s="1" customFormat="1" ht="17.25" customHeight="1">
      <c r="B77" s="306"/>
      <c r="C77" s="311" t="s">
        <v>801</v>
      </c>
      <c r="D77" s="311"/>
      <c r="E77" s="311"/>
      <c r="F77" s="312" t="s">
        <v>802</v>
      </c>
      <c r="G77" s="313"/>
      <c r="H77" s="311"/>
      <c r="I77" s="311"/>
      <c r="J77" s="311" t="s">
        <v>803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54</v>
      </c>
      <c r="D79" s="316"/>
      <c r="E79" s="316"/>
      <c r="F79" s="317" t="s">
        <v>804</v>
      </c>
      <c r="G79" s="318"/>
      <c r="H79" s="294" t="s">
        <v>805</v>
      </c>
      <c r="I79" s="294" t="s">
        <v>806</v>
      </c>
      <c r="J79" s="294">
        <v>20</v>
      </c>
      <c r="K79" s="308"/>
    </row>
    <row r="80" s="1" customFormat="1" ht="15" customHeight="1">
      <c r="B80" s="306"/>
      <c r="C80" s="294" t="s">
        <v>807</v>
      </c>
      <c r="D80" s="294"/>
      <c r="E80" s="294"/>
      <c r="F80" s="317" t="s">
        <v>804</v>
      </c>
      <c r="G80" s="318"/>
      <c r="H80" s="294" t="s">
        <v>808</v>
      </c>
      <c r="I80" s="294" t="s">
        <v>806</v>
      </c>
      <c r="J80" s="294">
        <v>120</v>
      </c>
      <c r="K80" s="308"/>
    </row>
    <row r="81" s="1" customFormat="1" ht="15" customHeight="1">
      <c r="B81" s="319"/>
      <c r="C81" s="294" t="s">
        <v>809</v>
      </c>
      <c r="D81" s="294"/>
      <c r="E81" s="294"/>
      <c r="F81" s="317" t="s">
        <v>810</v>
      </c>
      <c r="G81" s="318"/>
      <c r="H81" s="294" t="s">
        <v>811</v>
      </c>
      <c r="I81" s="294" t="s">
        <v>806</v>
      </c>
      <c r="J81" s="294">
        <v>50</v>
      </c>
      <c r="K81" s="308"/>
    </row>
    <row r="82" s="1" customFormat="1" ht="15" customHeight="1">
      <c r="B82" s="319"/>
      <c r="C82" s="294" t="s">
        <v>812</v>
      </c>
      <c r="D82" s="294"/>
      <c r="E82" s="294"/>
      <c r="F82" s="317" t="s">
        <v>804</v>
      </c>
      <c r="G82" s="318"/>
      <c r="H82" s="294" t="s">
        <v>813</v>
      </c>
      <c r="I82" s="294" t="s">
        <v>814</v>
      </c>
      <c r="J82" s="294"/>
      <c r="K82" s="308"/>
    </row>
    <row r="83" s="1" customFormat="1" ht="15" customHeight="1">
      <c r="B83" s="319"/>
      <c r="C83" s="320" t="s">
        <v>815</v>
      </c>
      <c r="D83" s="320"/>
      <c r="E83" s="320"/>
      <c r="F83" s="321" t="s">
        <v>810</v>
      </c>
      <c r="G83" s="320"/>
      <c r="H83" s="320" t="s">
        <v>816</v>
      </c>
      <c r="I83" s="320" t="s">
        <v>806</v>
      </c>
      <c r="J83" s="320">
        <v>15</v>
      </c>
      <c r="K83" s="308"/>
    </row>
    <row r="84" s="1" customFormat="1" ht="15" customHeight="1">
      <c r="B84" s="319"/>
      <c r="C84" s="320" t="s">
        <v>817</v>
      </c>
      <c r="D84" s="320"/>
      <c r="E84" s="320"/>
      <c r="F84" s="321" t="s">
        <v>810</v>
      </c>
      <c r="G84" s="320"/>
      <c r="H84" s="320" t="s">
        <v>818</v>
      </c>
      <c r="I84" s="320" t="s">
        <v>806</v>
      </c>
      <c r="J84" s="320">
        <v>15</v>
      </c>
      <c r="K84" s="308"/>
    </row>
    <row r="85" s="1" customFormat="1" ht="15" customHeight="1">
      <c r="B85" s="319"/>
      <c r="C85" s="320" t="s">
        <v>819</v>
      </c>
      <c r="D85" s="320"/>
      <c r="E85" s="320"/>
      <c r="F85" s="321" t="s">
        <v>810</v>
      </c>
      <c r="G85" s="320"/>
      <c r="H85" s="320" t="s">
        <v>820</v>
      </c>
      <c r="I85" s="320" t="s">
        <v>806</v>
      </c>
      <c r="J85" s="320">
        <v>20</v>
      </c>
      <c r="K85" s="308"/>
    </row>
    <row r="86" s="1" customFormat="1" ht="15" customHeight="1">
      <c r="B86" s="319"/>
      <c r="C86" s="320" t="s">
        <v>821</v>
      </c>
      <c r="D86" s="320"/>
      <c r="E86" s="320"/>
      <c r="F86" s="321" t="s">
        <v>810</v>
      </c>
      <c r="G86" s="320"/>
      <c r="H86" s="320" t="s">
        <v>822</v>
      </c>
      <c r="I86" s="320" t="s">
        <v>806</v>
      </c>
      <c r="J86" s="320">
        <v>20</v>
      </c>
      <c r="K86" s="308"/>
    </row>
    <row r="87" s="1" customFormat="1" ht="15" customHeight="1">
      <c r="B87" s="319"/>
      <c r="C87" s="294" t="s">
        <v>823</v>
      </c>
      <c r="D87" s="294"/>
      <c r="E87" s="294"/>
      <c r="F87" s="317" t="s">
        <v>810</v>
      </c>
      <c r="G87" s="318"/>
      <c r="H87" s="294" t="s">
        <v>824</v>
      </c>
      <c r="I87" s="294" t="s">
        <v>806</v>
      </c>
      <c r="J87" s="294">
        <v>50</v>
      </c>
      <c r="K87" s="308"/>
    </row>
    <row r="88" s="1" customFormat="1" ht="15" customHeight="1">
      <c r="B88" s="319"/>
      <c r="C88" s="294" t="s">
        <v>825</v>
      </c>
      <c r="D88" s="294"/>
      <c r="E88" s="294"/>
      <c r="F88" s="317" t="s">
        <v>810</v>
      </c>
      <c r="G88" s="318"/>
      <c r="H88" s="294" t="s">
        <v>826</v>
      </c>
      <c r="I88" s="294" t="s">
        <v>806</v>
      </c>
      <c r="J88" s="294">
        <v>20</v>
      </c>
      <c r="K88" s="308"/>
    </row>
    <row r="89" s="1" customFormat="1" ht="15" customHeight="1">
      <c r="B89" s="319"/>
      <c r="C89" s="294" t="s">
        <v>827</v>
      </c>
      <c r="D89" s="294"/>
      <c r="E89" s="294"/>
      <c r="F89" s="317" t="s">
        <v>810</v>
      </c>
      <c r="G89" s="318"/>
      <c r="H89" s="294" t="s">
        <v>828</v>
      </c>
      <c r="I89" s="294" t="s">
        <v>806</v>
      </c>
      <c r="J89" s="294">
        <v>20</v>
      </c>
      <c r="K89" s="308"/>
    </row>
    <row r="90" s="1" customFormat="1" ht="15" customHeight="1">
      <c r="B90" s="319"/>
      <c r="C90" s="294" t="s">
        <v>829</v>
      </c>
      <c r="D90" s="294"/>
      <c r="E90" s="294"/>
      <c r="F90" s="317" t="s">
        <v>810</v>
      </c>
      <c r="G90" s="318"/>
      <c r="H90" s="294" t="s">
        <v>830</v>
      </c>
      <c r="I90" s="294" t="s">
        <v>806</v>
      </c>
      <c r="J90" s="294">
        <v>50</v>
      </c>
      <c r="K90" s="308"/>
    </row>
    <row r="91" s="1" customFormat="1" ht="15" customHeight="1">
      <c r="B91" s="319"/>
      <c r="C91" s="294" t="s">
        <v>831</v>
      </c>
      <c r="D91" s="294"/>
      <c r="E91" s="294"/>
      <c r="F91" s="317" t="s">
        <v>810</v>
      </c>
      <c r="G91" s="318"/>
      <c r="H91" s="294" t="s">
        <v>831</v>
      </c>
      <c r="I91" s="294" t="s">
        <v>806</v>
      </c>
      <c r="J91" s="294">
        <v>50</v>
      </c>
      <c r="K91" s="308"/>
    </row>
    <row r="92" s="1" customFormat="1" ht="15" customHeight="1">
      <c r="B92" s="319"/>
      <c r="C92" s="294" t="s">
        <v>832</v>
      </c>
      <c r="D92" s="294"/>
      <c r="E92" s="294"/>
      <c r="F92" s="317" t="s">
        <v>810</v>
      </c>
      <c r="G92" s="318"/>
      <c r="H92" s="294" t="s">
        <v>833</v>
      </c>
      <c r="I92" s="294" t="s">
        <v>806</v>
      </c>
      <c r="J92" s="294">
        <v>255</v>
      </c>
      <c r="K92" s="308"/>
    </row>
    <row r="93" s="1" customFormat="1" ht="15" customHeight="1">
      <c r="B93" s="319"/>
      <c r="C93" s="294" t="s">
        <v>834</v>
      </c>
      <c r="D93" s="294"/>
      <c r="E93" s="294"/>
      <c r="F93" s="317" t="s">
        <v>804</v>
      </c>
      <c r="G93" s="318"/>
      <c r="H93" s="294" t="s">
        <v>835</v>
      </c>
      <c r="I93" s="294" t="s">
        <v>836</v>
      </c>
      <c r="J93" s="294"/>
      <c r="K93" s="308"/>
    </row>
    <row r="94" s="1" customFormat="1" ht="15" customHeight="1">
      <c r="B94" s="319"/>
      <c r="C94" s="294" t="s">
        <v>837</v>
      </c>
      <c r="D94" s="294"/>
      <c r="E94" s="294"/>
      <c r="F94" s="317" t="s">
        <v>804</v>
      </c>
      <c r="G94" s="318"/>
      <c r="H94" s="294" t="s">
        <v>838</v>
      </c>
      <c r="I94" s="294" t="s">
        <v>839</v>
      </c>
      <c r="J94" s="294"/>
      <c r="K94" s="308"/>
    </row>
    <row r="95" s="1" customFormat="1" ht="15" customHeight="1">
      <c r="B95" s="319"/>
      <c r="C95" s="294" t="s">
        <v>840</v>
      </c>
      <c r="D95" s="294"/>
      <c r="E95" s="294"/>
      <c r="F95" s="317" t="s">
        <v>804</v>
      </c>
      <c r="G95" s="318"/>
      <c r="H95" s="294" t="s">
        <v>840</v>
      </c>
      <c r="I95" s="294" t="s">
        <v>839</v>
      </c>
      <c r="J95" s="294"/>
      <c r="K95" s="308"/>
    </row>
    <row r="96" s="1" customFormat="1" ht="15" customHeight="1">
      <c r="B96" s="319"/>
      <c r="C96" s="294" t="s">
        <v>39</v>
      </c>
      <c r="D96" s="294"/>
      <c r="E96" s="294"/>
      <c r="F96" s="317" t="s">
        <v>804</v>
      </c>
      <c r="G96" s="318"/>
      <c r="H96" s="294" t="s">
        <v>841</v>
      </c>
      <c r="I96" s="294" t="s">
        <v>839</v>
      </c>
      <c r="J96" s="294"/>
      <c r="K96" s="308"/>
    </row>
    <row r="97" s="1" customFormat="1" ht="15" customHeight="1">
      <c r="B97" s="319"/>
      <c r="C97" s="294" t="s">
        <v>49</v>
      </c>
      <c r="D97" s="294"/>
      <c r="E97" s="294"/>
      <c r="F97" s="317" t="s">
        <v>804</v>
      </c>
      <c r="G97" s="318"/>
      <c r="H97" s="294" t="s">
        <v>842</v>
      </c>
      <c r="I97" s="294" t="s">
        <v>839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843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798</v>
      </c>
      <c r="D103" s="309"/>
      <c r="E103" s="309"/>
      <c r="F103" s="309" t="s">
        <v>799</v>
      </c>
      <c r="G103" s="310"/>
      <c r="H103" s="309" t="s">
        <v>55</v>
      </c>
      <c r="I103" s="309" t="s">
        <v>58</v>
      </c>
      <c r="J103" s="309" t="s">
        <v>800</v>
      </c>
      <c r="K103" s="308"/>
    </row>
    <row r="104" s="1" customFormat="1" ht="17.25" customHeight="1">
      <c r="B104" s="306"/>
      <c r="C104" s="311" t="s">
        <v>801</v>
      </c>
      <c r="D104" s="311"/>
      <c r="E104" s="311"/>
      <c r="F104" s="312" t="s">
        <v>802</v>
      </c>
      <c r="G104" s="313"/>
      <c r="H104" s="311"/>
      <c r="I104" s="311"/>
      <c r="J104" s="311" t="s">
        <v>803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54</v>
      </c>
      <c r="D106" s="316"/>
      <c r="E106" s="316"/>
      <c r="F106" s="317" t="s">
        <v>804</v>
      </c>
      <c r="G106" s="294"/>
      <c r="H106" s="294" t="s">
        <v>844</v>
      </c>
      <c r="I106" s="294" t="s">
        <v>806</v>
      </c>
      <c r="J106" s="294">
        <v>20</v>
      </c>
      <c r="K106" s="308"/>
    </row>
    <row r="107" s="1" customFormat="1" ht="15" customHeight="1">
      <c r="B107" s="306"/>
      <c r="C107" s="294" t="s">
        <v>807</v>
      </c>
      <c r="D107" s="294"/>
      <c r="E107" s="294"/>
      <c r="F107" s="317" t="s">
        <v>804</v>
      </c>
      <c r="G107" s="294"/>
      <c r="H107" s="294" t="s">
        <v>844</v>
      </c>
      <c r="I107" s="294" t="s">
        <v>806</v>
      </c>
      <c r="J107" s="294">
        <v>120</v>
      </c>
      <c r="K107" s="308"/>
    </row>
    <row r="108" s="1" customFormat="1" ht="15" customHeight="1">
      <c r="B108" s="319"/>
      <c r="C108" s="294" t="s">
        <v>809</v>
      </c>
      <c r="D108" s="294"/>
      <c r="E108" s="294"/>
      <c r="F108" s="317" t="s">
        <v>810</v>
      </c>
      <c r="G108" s="294"/>
      <c r="H108" s="294" t="s">
        <v>844</v>
      </c>
      <c r="I108" s="294" t="s">
        <v>806</v>
      </c>
      <c r="J108" s="294">
        <v>50</v>
      </c>
      <c r="K108" s="308"/>
    </row>
    <row r="109" s="1" customFormat="1" ht="15" customHeight="1">
      <c r="B109" s="319"/>
      <c r="C109" s="294" t="s">
        <v>812</v>
      </c>
      <c r="D109" s="294"/>
      <c r="E109" s="294"/>
      <c r="F109" s="317" t="s">
        <v>804</v>
      </c>
      <c r="G109" s="294"/>
      <c r="H109" s="294" t="s">
        <v>844</v>
      </c>
      <c r="I109" s="294" t="s">
        <v>814</v>
      </c>
      <c r="J109" s="294"/>
      <c r="K109" s="308"/>
    </row>
    <row r="110" s="1" customFormat="1" ht="15" customHeight="1">
      <c r="B110" s="319"/>
      <c r="C110" s="294" t="s">
        <v>823</v>
      </c>
      <c r="D110" s="294"/>
      <c r="E110" s="294"/>
      <c r="F110" s="317" t="s">
        <v>810</v>
      </c>
      <c r="G110" s="294"/>
      <c r="H110" s="294" t="s">
        <v>844</v>
      </c>
      <c r="I110" s="294" t="s">
        <v>806</v>
      </c>
      <c r="J110" s="294">
        <v>50</v>
      </c>
      <c r="K110" s="308"/>
    </row>
    <row r="111" s="1" customFormat="1" ht="15" customHeight="1">
      <c r="B111" s="319"/>
      <c r="C111" s="294" t="s">
        <v>831</v>
      </c>
      <c r="D111" s="294"/>
      <c r="E111" s="294"/>
      <c r="F111" s="317" t="s">
        <v>810</v>
      </c>
      <c r="G111" s="294"/>
      <c r="H111" s="294" t="s">
        <v>844</v>
      </c>
      <c r="I111" s="294" t="s">
        <v>806</v>
      </c>
      <c r="J111" s="294">
        <v>50</v>
      </c>
      <c r="K111" s="308"/>
    </row>
    <row r="112" s="1" customFormat="1" ht="15" customHeight="1">
      <c r="B112" s="319"/>
      <c r="C112" s="294" t="s">
        <v>829</v>
      </c>
      <c r="D112" s="294"/>
      <c r="E112" s="294"/>
      <c r="F112" s="317" t="s">
        <v>810</v>
      </c>
      <c r="G112" s="294"/>
      <c r="H112" s="294" t="s">
        <v>844</v>
      </c>
      <c r="I112" s="294" t="s">
        <v>806</v>
      </c>
      <c r="J112" s="294">
        <v>50</v>
      </c>
      <c r="K112" s="308"/>
    </row>
    <row r="113" s="1" customFormat="1" ht="15" customHeight="1">
      <c r="B113" s="319"/>
      <c r="C113" s="294" t="s">
        <v>54</v>
      </c>
      <c r="D113" s="294"/>
      <c r="E113" s="294"/>
      <c r="F113" s="317" t="s">
        <v>804</v>
      </c>
      <c r="G113" s="294"/>
      <c r="H113" s="294" t="s">
        <v>845</v>
      </c>
      <c r="I113" s="294" t="s">
        <v>806</v>
      </c>
      <c r="J113" s="294">
        <v>20</v>
      </c>
      <c r="K113" s="308"/>
    </row>
    <row r="114" s="1" customFormat="1" ht="15" customHeight="1">
      <c r="B114" s="319"/>
      <c r="C114" s="294" t="s">
        <v>846</v>
      </c>
      <c r="D114" s="294"/>
      <c r="E114" s="294"/>
      <c r="F114" s="317" t="s">
        <v>804</v>
      </c>
      <c r="G114" s="294"/>
      <c r="H114" s="294" t="s">
        <v>847</v>
      </c>
      <c r="I114" s="294" t="s">
        <v>806</v>
      </c>
      <c r="J114" s="294">
        <v>120</v>
      </c>
      <c r="K114" s="308"/>
    </row>
    <row r="115" s="1" customFormat="1" ht="15" customHeight="1">
      <c r="B115" s="319"/>
      <c r="C115" s="294" t="s">
        <v>39</v>
      </c>
      <c r="D115" s="294"/>
      <c r="E115" s="294"/>
      <c r="F115" s="317" t="s">
        <v>804</v>
      </c>
      <c r="G115" s="294"/>
      <c r="H115" s="294" t="s">
        <v>848</v>
      </c>
      <c r="I115" s="294" t="s">
        <v>839</v>
      </c>
      <c r="J115" s="294"/>
      <c r="K115" s="308"/>
    </row>
    <row r="116" s="1" customFormat="1" ht="15" customHeight="1">
      <c r="B116" s="319"/>
      <c r="C116" s="294" t="s">
        <v>49</v>
      </c>
      <c r="D116" s="294"/>
      <c r="E116" s="294"/>
      <c r="F116" s="317" t="s">
        <v>804</v>
      </c>
      <c r="G116" s="294"/>
      <c r="H116" s="294" t="s">
        <v>849</v>
      </c>
      <c r="I116" s="294" t="s">
        <v>839</v>
      </c>
      <c r="J116" s="294"/>
      <c r="K116" s="308"/>
    </row>
    <row r="117" s="1" customFormat="1" ht="15" customHeight="1">
      <c r="B117" s="319"/>
      <c r="C117" s="294" t="s">
        <v>58</v>
      </c>
      <c r="D117" s="294"/>
      <c r="E117" s="294"/>
      <c r="F117" s="317" t="s">
        <v>804</v>
      </c>
      <c r="G117" s="294"/>
      <c r="H117" s="294" t="s">
        <v>850</v>
      </c>
      <c r="I117" s="294" t="s">
        <v>851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852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798</v>
      </c>
      <c r="D123" s="309"/>
      <c r="E123" s="309"/>
      <c r="F123" s="309" t="s">
        <v>799</v>
      </c>
      <c r="G123" s="310"/>
      <c r="H123" s="309" t="s">
        <v>55</v>
      </c>
      <c r="I123" s="309" t="s">
        <v>58</v>
      </c>
      <c r="J123" s="309" t="s">
        <v>800</v>
      </c>
      <c r="K123" s="338"/>
    </row>
    <row r="124" s="1" customFormat="1" ht="17.25" customHeight="1">
      <c r="B124" s="337"/>
      <c r="C124" s="311" t="s">
        <v>801</v>
      </c>
      <c r="D124" s="311"/>
      <c r="E124" s="311"/>
      <c r="F124" s="312" t="s">
        <v>802</v>
      </c>
      <c r="G124" s="313"/>
      <c r="H124" s="311"/>
      <c r="I124" s="311"/>
      <c r="J124" s="311" t="s">
        <v>803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807</v>
      </c>
      <c r="D126" s="316"/>
      <c r="E126" s="316"/>
      <c r="F126" s="317" t="s">
        <v>804</v>
      </c>
      <c r="G126" s="294"/>
      <c r="H126" s="294" t="s">
        <v>844</v>
      </c>
      <c r="I126" s="294" t="s">
        <v>806</v>
      </c>
      <c r="J126" s="294">
        <v>120</v>
      </c>
      <c r="K126" s="342"/>
    </row>
    <row r="127" s="1" customFormat="1" ht="15" customHeight="1">
      <c r="B127" s="339"/>
      <c r="C127" s="294" t="s">
        <v>853</v>
      </c>
      <c r="D127" s="294"/>
      <c r="E127" s="294"/>
      <c r="F127" s="317" t="s">
        <v>804</v>
      </c>
      <c r="G127" s="294"/>
      <c r="H127" s="294" t="s">
        <v>854</v>
      </c>
      <c r="I127" s="294" t="s">
        <v>806</v>
      </c>
      <c r="J127" s="294" t="s">
        <v>855</v>
      </c>
      <c r="K127" s="342"/>
    </row>
    <row r="128" s="1" customFormat="1" ht="15" customHeight="1">
      <c r="B128" s="339"/>
      <c r="C128" s="294" t="s">
        <v>752</v>
      </c>
      <c r="D128" s="294"/>
      <c r="E128" s="294"/>
      <c r="F128" s="317" t="s">
        <v>804</v>
      </c>
      <c r="G128" s="294"/>
      <c r="H128" s="294" t="s">
        <v>856</v>
      </c>
      <c r="I128" s="294" t="s">
        <v>806</v>
      </c>
      <c r="J128" s="294" t="s">
        <v>855</v>
      </c>
      <c r="K128" s="342"/>
    </row>
    <row r="129" s="1" customFormat="1" ht="15" customHeight="1">
      <c r="B129" s="339"/>
      <c r="C129" s="294" t="s">
        <v>815</v>
      </c>
      <c r="D129" s="294"/>
      <c r="E129" s="294"/>
      <c r="F129" s="317" t="s">
        <v>810</v>
      </c>
      <c r="G129" s="294"/>
      <c r="H129" s="294" t="s">
        <v>816</v>
      </c>
      <c r="I129" s="294" t="s">
        <v>806</v>
      </c>
      <c r="J129" s="294">
        <v>15</v>
      </c>
      <c r="K129" s="342"/>
    </row>
    <row r="130" s="1" customFormat="1" ht="15" customHeight="1">
      <c r="B130" s="339"/>
      <c r="C130" s="320" t="s">
        <v>817</v>
      </c>
      <c r="D130" s="320"/>
      <c r="E130" s="320"/>
      <c r="F130" s="321" t="s">
        <v>810</v>
      </c>
      <c r="G130" s="320"/>
      <c r="H130" s="320" t="s">
        <v>818</v>
      </c>
      <c r="I130" s="320" t="s">
        <v>806</v>
      </c>
      <c r="J130" s="320">
        <v>15</v>
      </c>
      <c r="K130" s="342"/>
    </row>
    <row r="131" s="1" customFormat="1" ht="15" customHeight="1">
      <c r="B131" s="339"/>
      <c r="C131" s="320" t="s">
        <v>819</v>
      </c>
      <c r="D131" s="320"/>
      <c r="E131" s="320"/>
      <c r="F131" s="321" t="s">
        <v>810</v>
      </c>
      <c r="G131" s="320"/>
      <c r="H131" s="320" t="s">
        <v>820</v>
      </c>
      <c r="I131" s="320" t="s">
        <v>806</v>
      </c>
      <c r="J131" s="320">
        <v>20</v>
      </c>
      <c r="K131" s="342"/>
    </row>
    <row r="132" s="1" customFormat="1" ht="15" customHeight="1">
      <c r="B132" s="339"/>
      <c r="C132" s="320" t="s">
        <v>821</v>
      </c>
      <c r="D132" s="320"/>
      <c r="E132" s="320"/>
      <c r="F132" s="321" t="s">
        <v>810</v>
      </c>
      <c r="G132" s="320"/>
      <c r="H132" s="320" t="s">
        <v>822</v>
      </c>
      <c r="I132" s="320" t="s">
        <v>806</v>
      </c>
      <c r="J132" s="320">
        <v>20</v>
      </c>
      <c r="K132" s="342"/>
    </row>
    <row r="133" s="1" customFormat="1" ht="15" customHeight="1">
      <c r="B133" s="339"/>
      <c r="C133" s="294" t="s">
        <v>809</v>
      </c>
      <c r="D133" s="294"/>
      <c r="E133" s="294"/>
      <c r="F133" s="317" t="s">
        <v>810</v>
      </c>
      <c r="G133" s="294"/>
      <c r="H133" s="294" t="s">
        <v>844</v>
      </c>
      <c r="I133" s="294" t="s">
        <v>806</v>
      </c>
      <c r="J133" s="294">
        <v>50</v>
      </c>
      <c r="K133" s="342"/>
    </row>
    <row r="134" s="1" customFormat="1" ht="15" customHeight="1">
      <c r="B134" s="339"/>
      <c r="C134" s="294" t="s">
        <v>823</v>
      </c>
      <c r="D134" s="294"/>
      <c r="E134" s="294"/>
      <c r="F134" s="317" t="s">
        <v>810</v>
      </c>
      <c r="G134" s="294"/>
      <c r="H134" s="294" t="s">
        <v>844</v>
      </c>
      <c r="I134" s="294" t="s">
        <v>806</v>
      </c>
      <c r="J134" s="294">
        <v>50</v>
      </c>
      <c r="K134" s="342"/>
    </row>
    <row r="135" s="1" customFormat="1" ht="15" customHeight="1">
      <c r="B135" s="339"/>
      <c r="C135" s="294" t="s">
        <v>829</v>
      </c>
      <c r="D135" s="294"/>
      <c r="E135" s="294"/>
      <c r="F135" s="317" t="s">
        <v>810</v>
      </c>
      <c r="G135" s="294"/>
      <c r="H135" s="294" t="s">
        <v>844</v>
      </c>
      <c r="I135" s="294" t="s">
        <v>806</v>
      </c>
      <c r="J135" s="294">
        <v>50</v>
      </c>
      <c r="K135" s="342"/>
    </row>
    <row r="136" s="1" customFormat="1" ht="15" customHeight="1">
      <c r="B136" s="339"/>
      <c r="C136" s="294" t="s">
        <v>831</v>
      </c>
      <c r="D136" s="294"/>
      <c r="E136" s="294"/>
      <c r="F136" s="317" t="s">
        <v>810</v>
      </c>
      <c r="G136" s="294"/>
      <c r="H136" s="294" t="s">
        <v>844</v>
      </c>
      <c r="I136" s="294" t="s">
        <v>806</v>
      </c>
      <c r="J136" s="294">
        <v>50</v>
      </c>
      <c r="K136" s="342"/>
    </row>
    <row r="137" s="1" customFormat="1" ht="15" customHeight="1">
      <c r="B137" s="339"/>
      <c r="C137" s="294" t="s">
        <v>832</v>
      </c>
      <c r="D137" s="294"/>
      <c r="E137" s="294"/>
      <c r="F137" s="317" t="s">
        <v>810</v>
      </c>
      <c r="G137" s="294"/>
      <c r="H137" s="294" t="s">
        <v>857</v>
      </c>
      <c r="I137" s="294" t="s">
        <v>806</v>
      </c>
      <c r="J137" s="294">
        <v>255</v>
      </c>
      <c r="K137" s="342"/>
    </row>
    <row r="138" s="1" customFormat="1" ht="15" customHeight="1">
      <c r="B138" s="339"/>
      <c r="C138" s="294" t="s">
        <v>834</v>
      </c>
      <c r="D138" s="294"/>
      <c r="E138" s="294"/>
      <c r="F138" s="317" t="s">
        <v>804</v>
      </c>
      <c r="G138" s="294"/>
      <c r="H138" s="294" t="s">
        <v>858</v>
      </c>
      <c r="I138" s="294" t="s">
        <v>836</v>
      </c>
      <c r="J138" s="294"/>
      <c r="K138" s="342"/>
    </row>
    <row r="139" s="1" customFormat="1" ht="15" customHeight="1">
      <c r="B139" s="339"/>
      <c r="C139" s="294" t="s">
        <v>837</v>
      </c>
      <c r="D139" s="294"/>
      <c r="E139" s="294"/>
      <c r="F139" s="317" t="s">
        <v>804</v>
      </c>
      <c r="G139" s="294"/>
      <c r="H139" s="294" t="s">
        <v>859</v>
      </c>
      <c r="I139" s="294" t="s">
        <v>839</v>
      </c>
      <c r="J139" s="294"/>
      <c r="K139" s="342"/>
    </row>
    <row r="140" s="1" customFormat="1" ht="15" customHeight="1">
      <c r="B140" s="339"/>
      <c r="C140" s="294" t="s">
        <v>840</v>
      </c>
      <c r="D140" s="294"/>
      <c r="E140" s="294"/>
      <c r="F140" s="317" t="s">
        <v>804</v>
      </c>
      <c r="G140" s="294"/>
      <c r="H140" s="294" t="s">
        <v>840</v>
      </c>
      <c r="I140" s="294" t="s">
        <v>839</v>
      </c>
      <c r="J140" s="294"/>
      <c r="K140" s="342"/>
    </row>
    <row r="141" s="1" customFormat="1" ht="15" customHeight="1">
      <c r="B141" s="339"/>
      <c r="C141" s="294" t="s">
        <v>39</v>
      </c>
      <c r="D141" s="294"/>
      <c r="E141" s="294"/>
      <c r="F141" s="317" t="s">
        <v>804</v>
      </c>
      <c r="G141" s="294"/>
      <c r="H141" s="294" t="s">
        <v>860</v>
      </c>
      <c r="I141" s="294" t="s">
        <v>839</v>
      </c>
      <c r="J141" s="294"/>
      <c r="K141" s="342"/>
    </row>
    <row r="142" s="1" customFormat="1" ht="15" customHeight="1">
      <c r="B142" s="339"/>
      <c r="C142" s="294" t="s">
        <v>861</v>
      </c>
      <c r="D142" s="294"/>
      <c r="E142" s="294"/>
      <c r="F142" s="317" t="s">
        <v>804</v>
      </c>
      <c r="G142" s="294"/>
      <c r="H142" s="294" t="s">
        <v>862</v>
      </c>
      <c r="I142" s="294" t="s">
        <v>839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863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798</v>
      </c>
      <c r="D148" s="309"/>
      <c r="E148" s="309"/>
      <c r="F148" s="309" t="s">
        <v>799</v>
      </c>
      <c r="G148" s="310"/>
      <c r="H148" s="309" t="s">
        <v>55</v>
      </c>
      <c r="I148" s="309" t="s">
        <v>58</v>
      </c>
      <c r="J148" s="309" t="s">
        <v>800</v>
      </c>
      <c r="K148" s="308"/>
    </row>
    <row r="149" s="1" customFormat="1" ht="17.25" customHeight="1">
      <c r="B149" s="306"/>
      <c r="C149" s="311" t="s">
        <v>801</v>
      </c>
      <c r="D149" s="311"/>
      <c r="E149" s="311"/>
      <c r="F149" s="312" t="s">
        <v>802</v>
      </c>
      <c r="G149" s="313"/>
      <c r="H149" s="311"/>
      <c r="I149" s="311"/>
      <c r="J149" s="311" t="s">
        <v>803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807</v>
      </c>
      <c r="D151" s="294"/>
      <c r="E151" s="294"/>
      <c r="F151" s="347" t="s">
        <v>804</v>
      </c>
      <c r="G151" s="294"/>
      <c r="H151" s="346" t="s">
        <v>844</v>
      </c>
      <c r="I151" s="346" t="s">
        <v>806</v>
      </c>
      <c r="J151" s="346">
        <v>120</v>
      </c>
      <c r="K151" s="342"/>
    </row>
    <row r="152" s="1" customFormat="1" ht="15" customHeight="1">
      <c r="B152" s="319"/>
      <c r="C152" s="346" t="s">
        <v>853</v>
      </c>
      <c r="D152" s="294"/>
      <c r="E152" s="294"/>
      <c r="F152" s="347" t="s">
        <v>804</v>
      </c>
      <c r="G152" s="294"/>
      <c r="H152" s="346" t="s">
        <v>864</v>
      </c>
      <c r="I152" s="346" t="s">
        <v>806</v>
      </c>
      <c r="J152" s="346" t="s">
        <v>855</v>
      </c>
      <c r="K152" s="342"/>
    </row>
    <row r="153" s="1" customFormat="1" ht="15" customHeight="1">
      <c r="B153" s="319"/>
      <c r="C153" s="346" t="s">
        <v>752</v>
      </c>
      <c r="D153" s="294"/>
      <c r="E153" s="294"/>
      <c r="F153" s="347" t="s">
        <v>804</v>
      </c>
      <c r="G153" s="294"/>
      <c r="H153" s="346" t="s">
        <v>865</v>
      </c>
      <c r="I153" s="346" t="s">
        <v>806</v>
      </c>
      <c r="J153" s="346" t="s">
        <v>855</v>
      </c>
      <c r="K153" s="342"/>
    </row>
    <row r="154" s="1" customFormat="1" ht="15" customHeight="1">
      <c r="B154" s="319"/>
      <c r="C154" s="346" t="s">
        <v>809</v>
      </c>
      <c r="D154" s="294"/>
      <c r="E154" s="294"/>
      <c r="F154" s="347" t="s">
        <v>810</v>
      </c>
      <c r="G154" s="294"/>
      <c r="H154" s="346" t="s">
        <v>844</v>
      </c>
      <c r="I154" s="346" t="s">
        <v>806</v>
      </c>
      <c r="J154" s="346">
        <v>50</v>
      </c>
      <c r="K154" s="342"/>
    </row>
    <row r="155" s="1" customFormat="1" ht="15" customHeight="1">
      <c r="B155" s="319"/>
      <c r="C155" s="346" t="s">
        <v>812</v>
      </c>
      <c r="D155" s="294"/>
      <c r="E155" s="294"/>
      <c r="F155" s="347" t="s">
        <v>804</v>
      </c>
      <c r="G155" s="294"/>
      <c r="H155" s="346" t="s">
        <v>844</v>
      </c>
      <c r="I155" s="346" t="s">
        <v>814</v>
      </c>
      <c r="J155" s="346"/>
      <c r="K155" s="342"/>
    </row>
    <row r="156" s="1" customFormat="1" ht="15" customHeight="1">
      <c r="B156" s="319"/>
      <c r="C156" s="346" t="s">
        <v>823</v>
      </c>
      <c r="D156" s="294"/>
      <c r="E156" s="294"/>
      <c r="F156" s="347" t="s">
        <v>810</v>
      </c>
      <c r="G156" s="294"/>
      <c r="H156" s="346" t="s">
        <v>844</v>
      </c>
      <c r="I156" s="346" t="s">
        <v>806</v>
      </c>
      <c r="J156" s="346">
        <v>50</v>
      </c>
      <c r="K156" s="342"/>
    </row>
    <row r="157" s="1" customFormat="1" ht="15" customHeight="1">
      <c r="B157" s="319"/>
      <c r="C157" s="346" t="s">
        <v>831</v>
      </c>
      <c r="D157" s="294"/>
      <c r="E157" s="294"/>
      <c r="F157" s="347" t="s">
        <v>810</v>
      </c>
      <c r="G157" s="294"/>
      <c r="H157" s="346" t="s">
        <v>844</v>
      </c>
      <c r="I157" s="346" t="s">
        <v>806</v>
      </c>
      <c r="J157" s="346">
        <v>50</v>
      </c>
      <c r="K157" s="342"/>
    </row>
    <row r="158" s="1" customFormat="1" ht="15" customHeight="1">
      <c r="B158" s="319"/>
      <c r="C158" s="346" t="s">
        <v>829</v>
      </c>
      <c r="D158" s="294"/>
      <c r="E158" s="294"/>
      <c r="F158" s="347" t="s">
        <v>810</v>
      </c>
      <c r="G158" s="294"/>
      <c r="H158" s="346" t="s">
        <v>844</v>
      </c>
      <c r="I158" s="346" t="s">
        <v>806</v>
      </c>
      <c r="J158" s="346">
        <v>50</v>
      </c>
      <c r="K158" s="342"/>
    </row>
    <row r="159" s="1" customFormat="1" ht="15" customHeight="1">
      <c r="B159" s="319"/>
      <c r="C159" s="346" t="s">
        <v>87</v>
      </c>
      <c r="D159" s="294"/>
      <c r="E159" s="294"/>
      <c r="F159" s="347" t="s">
        <v>804</v>
      </c>
      <c r="G159" s="294"/>
      <c r="H159" s="346" t="s">
        <v>866</v>
      </c>
      <c r="I159" s="346" t="s">
        <v>806</v>
      </c>
      <c r="J159" s="346" t="s">
        <v>867</v>
      </c>
      <c r="K159" s="342"/>
    </row>
    <row r="160" s="1" customFormat="1" ht="15" customHeight="1">
      <c r="B160" s="319"/>
      <c r="C160" s="346" t="s">
        <v>868</v>
      </c>
      <c r="D160" s="294"/>
      <c r="E160" s="294"/>
      <c r="F160" s="347" t="s">
        <v>804</v>
      </c>
      <c r="G160" s="294"/>
      <c r="H160" s="346" t="s">
        <v>869</v>
      </c>
      <c r="I160" s="346" t="s">
        <v>839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870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798</v>
      </c>
      <c r="D166" s="309"/>
      <c r="E166" s="309"/>
      <c r="F166" s="309" t="s">
        <v>799</v>
      </c>
      <c r="G166" s="351"/>
      <c r="H166" s="352" t="s">
        <v>55</v>
      </c>
      <c r="I166" s="352" t="s">
        <v>58</v>
      </c>
      <c r="J166" s="309" t="s">
        <v>800</v>
      </c>
      <c r="K166" s="286"/>
    </row>
    <row r="167" s="1" customFormat="1" ht="17.25" customHeight="1">
      <c r="B167" s="287"/>
      <c r="C167" s="311" t="s">
        <v>801</v>
      </c>
      <c r="D167" s="311"/>
      <c r="E167" s="311"/>
      <c r="F167" s="312" t="s">
        <v>802</v>
      </c>
      <c r="G167" s="353"/>
      <c r="H167" s="354"/>
      <c r="I167" s="354"/>
      <c r="J167" s="311" t="s">
        <v>803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807</v>
      </c>
      <c r="D169" s="294"/>
      <c r="E169" s="294"/>
      <c r="F169" s="317" t="s">
        <v>804</v>
      </c>
      <c r="G169" s="294"/>
      <c r="H169" s="294" t="s">
        <v>844</v>
      </c>
      <c r="I169" s="294" t="s">
        <v>806</v>
      </c>
      <c r="J169" s="294">
        <v>120</v>
      </c>
      <c r="K169" s="342"/>
    </row>
    <row r="170" s="1" customFormat="1" ht="15" customHeight="1">
      <c r="B170" s="319"/>
      <c r="C170" s="294" t="s">
        <v>853</v>
      </c>
      <c r="D170" s="294"/>
      <c r="E170" s="294"/>
      <c r="F170" s="317" t="s">
        <v>804</v>
      </c>
      <c r="G170" s="294"/>
      <c r="H170" s="294" t="s">
        <v>854</v>
      </c>
      <c r="I170" s="294" t="s">
        <v>806</v>
      </c>
      <c r="J170" s="294" t="s">
        <v>855</v>
      </c>
      <c r="K170" s="342"/>
    </row>
    <row r="171" s="1" customFormat="1" ht="15" customHeight="1">
      <c r="B171" s="319"/>
      <c r="C171" s="294" t="s">
        <v>752</v>
      </c>
      <c r="D171" s="294"/>
      <c r="E171" s="294"/>
      <c r="F171" s="317" t="s">
        <v>804</v>
      </c>
      <c r="G171" s="294"/>
      <c r="H171" s="294" t="s">
        <v>871</v>
      </c>
      <c r="I171" s="294" t="s">
        <v>806</v>
      </c>
      <c r="J171" s="294" t="s">
        <v>855</v>
      </c>
      <c r="K171" s="342"/>
    </row>
    <row r="172" s="1" customFormat="1" ht="15" customHeight="1">
      <c r="B172" s="319"/>
      <c r="C172" s="294" t="s">
        <v>809</v>
      </c>
      <c r="D172" s="294"/>
      <c r="E172" s="294"/>
      <c r="F172" s="317" t="s">
        <v>810</v>
      </c>
      <c r="G172" s="294"/>
      <c r="H172" s="294" t="s">
        <v>871</v>
      </c>
      <c r="I172" s="294" t="s">
        <v>806</v>
      </c>
      <c r="J172" s="294">
        <v>50</v>
      </c>
      <c r="K172" s="342"/>
    </row>
    <row r="173" s="1" customFormat="1" ht="15" customHeight="1">
      <c r="B173" s="319"/>
      <c r="C173" s="294" t="s">
        <v>812</v>
      </c>
      <c r="D173" s="294"/>
      <c r="E173" s="294"/>
      <c r="F173" s="317" t="s">
        <v>804</v>
      </c>
      <c r="G173" s="294"/>
      <c r="H173" s="294" t="s">
        <v>871</v>
      </c>
      <c r="I173" s="294" t="s">
        <v>814</v>
      </c>
      <c r="J173" s="294"/>
      <c r="K173" s="342"/>
    </row>
    <row r="174" s="1" customFormat="1" ht="15" customHeight="1">
      <c r="B174" s="319"/>
      <c r="C174" s="294" t="s">
        <v>823</v>
      </c>
      <c r="D174" s="294"/>
      <c r="E174" s="294"/>
      <c r="F174" s="317" t="s">
        <v>810</v>
      </c>
      <c r="G174" s="294"/>
      <c r="H174" s="294" t="s">
        <v>871</v>
      </c>
      <c r="I174" s="294" t="s">
        <v>806</v>
      </c>
      <c r="J174" s="294">
        <v>50</v>
      </c>
      <c r="K174" s="342"/>
    </row>
    <row r="175" s="1" customFormat="1" ht="15" customHeight="1">
      <c r="B175" s="319"/>
      <c r="C175" s="294" t="s">
        <v>831</v>
      </c>
      <c r="D175" s="294"/>
      <c r="E175" s="294"/>
      <c r="F175" s="317" t="s">
        <v>810</v>
      </c>
      <c r="G175" s="294"/>
      <c r="H175" s="294" t="s">
        <v>871</v>
      </c>
      <c r="I175" s="294" t="s">
        <v>806</v>
      </c>
      <c r="J175" s="294">
        <v>50</v>
      </c>
      <c r="K175" s="342"/>
    </row>
    <row r="176" s="1" customFormat="1" ht="15" customHeight="1">
      <c r="B176" s="319"/>
      <c r="C176" s="294" t="s">
        <v>829</v>
      </c>
      <c r="D176" s="294"/>
      <c r="E176" s="294"/>
      <c r="F176" s="317" t="s">
        <v>810</v>
      </c>
      <c r="G176" s="294"/>
      <c r="H176" s="294" t="s">
        <v>871</v>
      </c>
      <c r="I176" s="294" t="s">
        <v>806</v>
      </c>
      <c r="J176" s="294">
        <v>50</v>
      </c>
      <c r="K176" s="342"/>
    </row>
    <row r="177" s="1" customFormat="1" ht="15" customHeight="1">
      <c r="B177" s="319"/>
      <c r="C177" s="294" t="s">
        <v>115</v>
      </c>
      <c r="D177" s="294"/>
      <c r="E177" s="294"/>
      <c r="F177" s="317" t="s">
        <v>804</v>
      </c>
      <c r="G177" s="294"/>
      <c r="H177" s="294" t="s">
        <v>872</v>
      </c>
      <c r="I177" s="294" t="s">
        <v>873</v>
      </c>
      <c r="J177" s="294"/>
      <c r="K177" s="342"/>
    </row>
    <row r="178" s="1" customFormat="1" ht="15" customHeight="1">
      <c r="B178" s="319"/>
      <c r="C178" s="294" t="s">
        <v>58</v>
      </c>
      <c r="D178" s="294"/>
      <c r="E178" s="294"/>
      <c r="F178" s="317" t="s">
        <v>804</v>
      </c>
      <c r="G178" s="294"/>
      <c r="H178" s="294" t="s">
        <v>874</v>
      </c>
      <c r="I178" s="294" t="s">
        <v>875</v>
      </c>
      <c r="J178" s="294">
        <v>1</v>
      </c>
      <c r="K178" s="342"/>
    </row>
    <row r="179" s="1" customFormat="1" ht="15" customHeight="1">
      <c r="B179" s="319"/>
      <c r="C179" s="294" t="s">
        <v>54</v>
      </c>
      <c r="D179" s="294"/>
      <c r="E179" s="294"/>
      <c r="F179" s="317" t="s">
        <v>804</v>
      </c>
      <c r="G179" s="294"/>
      <c r="H179" s="294" t="s">
        <v>876</v>
      </c>
      <c r="I179" s="294" t="s">
        <v>806</v>
      </c>
      <c r="J179" s="294">
        <v>20</v>
      </c>
      <c r="K179" s="342"/>
    </row>
    <row r="180" s="1" customFormat="1" ht="15" customHeight="1">
      <c r="B180" s="319"/>
      <c r="C180" s="294" t="s">
        <v>55</v>
      </c>
      <c r="D180" s="294"/>
      <c r="E180" s="294"/>
      <c r="F180" s="317" t="s">
        <v>804</v>
      </c>
      <c r="G180" s="294"/>
      <c r="H180" s="294" t="s">
        <v>877</v>
      </c>
      <c r="I180" s="294" t="s">
        <v>806</v>
      </c>
      <c r="J180" s="294">
        <v>255</v>
      </c>
      <c r="K180" s="342"/>
    </row>
    <row r="181" s="1" customFormat="1" ht="15" customHeight="1">
      <c r="B181" s="319"/>
      <c r="C181" s="294" t="s">
        <v>116</v>
      </c>
      <c r="D181" s="294"/>
      <c r="E181" s="294"/>
      <c r="F181" s="317" t="s">
        <v>804</v>
      </c>
      <c r="G181" s="294"/>
      <c r="H181" s="294" t="s">
        <v>768</v>
      </c>
      <c r="I181" s="294" t="s">
        <v>806</v>
      </c>
      <c r="J181" s="294">
        <v>10</v>
      </c>
      <c r="K181" s="342"/>
    </row>
    <row r="182" s="1" customFormat="1" ht="15" customHeight="1">
      <c r="B182" s="319"/>
      <c r="C182" s="294" t="s">
        <v>117</v>
      </c>
      <c r="D182" s="294"/>
      <c r="E182" s="294"/>
      <c r="F182" s="317" t="s">
        <v>804</v>
      </c>
      <c r="G182" s="294"/>
      <c r="H182" s="294" t="s">
        <v>878</v>
      </c>
      <c r="I182" s="294" t="s">
        <v>839</v>
      </c>
      <c r="J182" s="294"/>
      <c r="K182" s="342"/>
    </row>
    <row r="183" s="1" customFormat="1" ht="15" customHeight="1">
      <c r="B183" s="319"/>
      <c r="C183" s="294" t="s">
        <v>879</v>
      </c>
      <c r="D183" s="294"/>
      <c r="E183" s="294"/>
      <c r="F183" s="317" t="s">
        <v>804</v>
      </c>
      <c r="G183" s="294"/>
      <c r="H183" s="294" t="s">
        <v>880</v>
      </c>
      <c r="I183" s="294" t="s">
        <v>839</v>
      </c>
      <c r="J183" s="294"/>
      <c r="K183" s="342"/>
    </row>
    <row r="184" s="1" customFormat="1" ht="15" customHeight="1">
      <c r="B184" s="319"/>
      <c r="C184" s="294" t="s">
        <v>868</v>
      </c>
      <c r="D184" s="294"/>
      <c r="E184" s="294"/>
      <c r="F184" s="317" t="s">
        <v>804</v>
      </c>
      <c r="G184" s="294"/>
      <c r="H184" s="294" t="s">
        <v>881</v>
      </c>
      <c r="I184" s="294" t="s">
        <v>839</v>
      </c>
      <c r="J184" s="294"/>
      <c r="K184" s="342"/>
    </row>
    <row r="185" s="1" customFormat="1" ht="15" customHeight="1">
      <c r="B185" s="319"/>
      <c r="C185" s="294" t="s">
        <v>119</v>
      </c>
      <c r="D185" s="294"/>
      <c r="E185" s="294"/>
      <c r="F185" s="317" t="s">
        <v>810</v>
      </c>
      <c r="G185" s="294"/>
      <c r="H185" s="294" t="s">
        <v>882</v>
      </c>
      <c r="I185" s="294" t="s">
        <v>806</v>
      </c>
      <c r="J185" s="294">
        <v>50</v>
      </c>
      <c r="K185" s="342"/>
    </row>
    <row r="186" s="1" customFormat="1" ht="15" customHeight="1">
      <c r="B186" s="319"/>
      <c r="C186" s="294" t="s">
        <v>883</v>
      </c>
      <c r="D186" s="294"/>
      <c r="E186" s="294"/>
      <c r="F186" s="317" t="s">
        <v>810</v>
      </c>
      <c r="G186" s="294"/>
      <c r="H186" s="294" t="s">
        <v>884</v>
      </c>
      <c r="I186" s="294" t="s">
        <v>885</v>
      </c>
      <c r="J186" s="294"/>
      <c r="K186" s="342"/>
    </row>
    <row r="187" s="1" customFormat="1" ht="15" customHeight="1">
      <c r="B187" s="319"/>
      <c r="C187" s="294" t="s">
        <v>886</v>
      </c>
      <c r="D187" s="294"/>
      <c r="E187" s="294"/>
      <c r="F187" s="317" t="s">
        <v>810</v>
      </c>
      <c r="G187" s="294"/>
      <c r="H187" s="294" t="s">
        <v>887</v>
      </c>
      <c r="I187" s="294" t="s">
        <v>885</v>
      </c>
      <c r="J187" s="294"/>
      <c r="K187" s="342"/>
    </row>
    <row r="188" s="1" customFormat="1" ht="15" customHeight="1">
      <c r="B188" s="319"/>
      <c r="C188" s="294" t="s">
        <v>888</v>
      </c>
      <c r="D188" s="294"/>
      <c r="E188" s="294"/>
      <c r="F188" s="317" t="s">
        <v>810</v>
      </c>
      <c r="G188" s="294"/>
      <c r="H188" s="294" t="s">
        <v>889</v>
      </c>
      <c r="I188" s="294" t="s">
        <v>885</v>
      </c>
      <c r="J188" s="294"/>
      <c r="K188" s="342"/>
    </row>
    <row r="189" s="1" customFormat="1" ht="15" customHeight="1">
      <c r="B189" s="319"/>
      <c r="C189" s="355" t="s">
        <v>890</v>
      </c>
      <c r="D189" s="294"/>
      <c r="E189" s="294"/>
      <c r="F189" s="317" t="s">
        <v>810</v>
      </c>
      <c r="G189" s="294"/>
      <c r="H189" s="294" t="s">
        <v>891</v>
      </c>
      <c r="I189" s="294" t="s">
        <v>892</v>
      </c>
      <c r="J189" s="356" t="s">
        <v>893</v>
      </c>
      <c r="K189" s="342"/>
    </row>
    <row r="190" s="18" customFormat="1" ht="15" customHeight="1">
      <c r="B190" s="357"/>
      <c r="C190" s="358" t="s">
        <v>894</v>
      </c>
      <c r="D190" s="359"/>
      <c r="E190" s="359"/>
      <c r="F190" s="360" t="s">
        <v>810</v>
      </c>
      <c r="G190" s="359"/>
      <c r="H190" s="359" t="s">
        <v>895</v>
      </c>
      <c r="I190" s="359" t="s">
        <v>892</v>
      </c>
      <c r="J190" s="361" t="s">
        <v>893</v>
      </c>
      <c r="K190" s="362"/>
    </row>
    <row r="191" s="1" customFormat="1" ht="15" customHeight="1">
      <c r="B191" s="319"/>
      <c r="C191" s="355" t="s">
        <v>43</v>
      </c>
      <c r="D191" s="294"/>
      <c r="E191" s="294"/>
      <c r="F191" s="317" t="s">
        <v>804</v>
      </c>
      <c r="G191" s="294"/>
      <c r="H191" s="291" t="s">
        <v>896</v>
      </c>
      <c r="I191" s="294" t="s">
        <v>897</v>
      </c>
      <c r="J191" s="294"/>
      <c r="K191" s="342"/>
    </row>
    <row r="192" s="1" customFormat="1" ht="15" customHeight="1">
      <c r="B192" s="319"/>
      <c r="C192" s="355" t="s">
        <v>898</v>
      </c>
      <c r="D192" s="294"/>
      <c r="E192" s="294"/>
      <c r="F192" s="317" t="s">
        <v>804</v>
      </c>
      <c r="G192" s="294"/>
      <c r="H192" s="294" t="s">
        <v>899</v>
      </c>
      <c r="I192" s="294" t="s">
        <v>839</v>
      </c>
      <c r="J192" s="294"/>
      <c r="K192" s="342"/>
    </row>
    <row r="193" s="1" customFormat="1" ht="15" customHeight="1">
      <c r="B193" s="319"/>
      <c r="C193" s="355" t="s">
        <v>900</v>
      </c>
      <c r="D193" s="294"/>
      <c r="E193" s="294"/>
      <c r="F193" s="317" t="s">
        <v>804</v>
      </c>
      <c r="G193" s="294"/>
      <c r="H193" s="294" t="s">
        <v>901</v>
      </c>
      <c r="I193" s="294" t="s">
        <v>839</v>
      </c>
      <c r="J193" s="294"/>
      <c r="K193" s="342"/>
    </row>
    <row r="194" s="1" customFormat="1" ht="15" customHeight="1">
      <c r="B194" s="319"/>
      <c r="C194" s="355" t="s">
        <v>902</v>
      </c>
      <c r="D194" s="294"/>
      <c r="E194" s="294"/>
      <c r="F194" s="317" t="s">
        <v>810</v>
      </c>
      <c r="G194" s="294"/>
      <c r="H194" s="294" t="s">
        <v>903</v>
      </c>
      <c r="I194" s="294" t="s">
        <v>839</v>
      </c>
      <c r="J194" s="294"/>
      <c r="K194" s="342"/>
    </row>
    <row r="195" s="1" customFormat="1" ht="15" customHeight="1">
      <c r="B195" s="348"/>
      <c r="C195" s="363"/>
      <c r="D195" s="328"/>
      <c r="E195" s="328"/>
      <c r="F195" s="328"/>
      <c r="G195" s="328"/>
      <c r="H195" s="328"/>
      <c r="I195" s="328"/>
      <c r="J195" s="328"/>
      <c r="K195" s="349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30"/>
      <c r="C197" s="340"/>
      <c r="D197" s="340"/>
      <c r="E197" s="340"/>
      <c r="F197" s="350"/>
      <c r="G197" s="340"/>
      <c r="H197" s="340"/>
      <c r="I197" s="340"/>
      <c r="J197" s="340"/>
      <c r="K197" s="330"/>
    </row>
    <row r="198" s="1" customFormat="1" ht="18.75" customHeight="1">
      <c r="B198" s="302"/>
      <c r="C198" s="302"/>
      <c r="D198" s="302"/>
      <c r="E198" s="302"/>
      <c r="F198" s="302"/>
      <c r="G198" s="302"/>
      <c r="H198" s="302"/>
      <c r="I198" s="302"/>
      <c r="J198" s="302"/>
      <c r="K198" s="302"/>
    </row>
    <row r="199" s="1" customFormat="1" ht="13.5">
      <c r="B199" s="281"/>
      <c r="C199" s="282"/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1">
      <c r="B200" s="284"/>
      <c r="C200" s="285" t="s">
        <v>904</v>
      </c>
      <c r="D200" s="285"/>
      <c r="E200" s="285"/>
      <c r="F200" s="285"/>
      <c r="G200" s="285"/>
      <c r="H200" s="285"/>
      <c r="I200" s="285"/>
      <c r="J200" s="285"/>
      <c r="K200" s="286"/>
    </row>
    <row r="201" s="1" customFormat="1" ht="25.5" customHeight="1">
      <c r="B201" s="284"/>
      <c r="C201" s="364" t="s">
        <v>905</v>
      </c>
      <c r="D201" s="364"/>
      <c r="E201" s="364"/>
      <c r="F201" s="364" t="s">
        <v>906</v>
      </c>
      <c r="G201" s="365"/>
      <c r="H201" s="364" t="s">
        <v>907</v>
      </c>
      <c r="I201" s="364"/>
      <c r="J201" s="364"/>
      <c r="K201" s="286"/>
    </row>
    <row r="202" s="1" customFormat="1" ht="5.25" customHeight="1">
      <c r="B202" s="319"/>
      <c r="C202" s="314"/>
      <c r="D202" s="314"/>
      <c r="E202" s="314"/>
      <c r="F202" s="314"/>
      <c r="G202" s="340"/>
      <c r="H202" s="314"/>
      <c r="I202" s="314"/>
      <c r="J202" s="314"/>
      <c r="K202" s="342"/>
    </row>
    <row r="203" s="1" customFormat="1" ht="15" customHeight="1">
      <c r="B203" s="319"/>
      <c r="C203" s="294" t="s">
        <v>897</v>
      </c>
      <c r="D203" s="294"/>
      <c r="E203" s="294"/>
      <c r="F203" s="317" t="s">
        <v>44</v>
      </c>
      <c r="G203" s="294"/>
      <c r="H203" s="294" t="s">
        <v>908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45</v>
      </c>
      <c r="G204" s="294"/>
      <c r="H204" s="294" t="s">
        <v>909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48</v>
      </c>
      <c r="G205" s="294"/>
      <c r="H205" s="294" t="s">
        <v>910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46</v>
      </c>
      <c r="G206" s="294"/>
      <c r="H206" s="294" t="s">
        <v>911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 t="s">
        <v>47</v>
      </c>
      <c r="G207" s="294"/>
      <c r="H207" s="294" t="s">
        <v>912</v>
      </c>
      <c r="I207" s="294"/>
      <c r="J207" s="294"/>
      <c r="K207" s="342"/>
    </row>
    <row r="208" s="1" customFormat="1" ht="15" customHeight="1">
      <c r="B208" s="319"/>
      <c r="C208" s="294"/>
      <c r="D208" s="294"/>
      <c r="E208" s="294"/>
      <c r="F208" s="317"/>
      <c r="G208" s="294"/>
      <c r="H208" s="294"/>
      <c r="I208" s="294"/>
      <c r="J208" s="294"/>
      <c r="K208" s="342"/>
    </row>
    <row r="209" s="1" customFormat="1" ht="15" customHeight="1">
      <c r="B209" s="319"/>
      <c r="C209" s="294" t="s">
        <v>851</v>
      </c>
      <c r="D209" s="294"/>
      <c r="E209" s="294"/>
      <c r="F209" s="317" t="s">
        <v>79</v>
      </c>
      <c r="G209" s="294"/>
      <c r="H209" s="294" t="s">
        <v>913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746</v>
      </c>
      <c r="G210" s="294"/>
      <c r="H210" s="294" t="s">
        <v>747</v>
      </c>
      <c r="I210" s="294"/>
      <c r="J210" s="294"/>
      <c r="K210" s="342"/>
    </row>
    <row r="211" s="1" customFormat="1" ht="15" customHeight="1">
      <c r="B211" s="319"/>
      <c r="C211" s="294"/>
      <c r="D211" s="294"/>
      <c r="E211" s="294"/>
      <c r="F211" s="317" t="s">
        <v>744</v>
      </c>
      <c r="G211" s="294"/>
      <c r="H211" s="294" t="s">
        <v>914</v>
      </c>
      <c r="I211" s="294"/>
      <c r="J211" s="294"/>
      <c r="K211" s="342"/>
    </row>
    <row r="212" s="1" customFormat="1" ht="15" customHeight="1">
      <c r="B212" s="366"/>
      <c r="C212" s="294"/>
      <c r="D212" s="294"/>
      <c r="E212" s="294"/>
      <c r="F212" s="317" t="s">
        <v>748</v>
      </c>
      <c r="G212" s="355"/>
      <c r="H212" s="346" t="s">
        <v>749</v>
      </c>
      <c r="I212" s="346"/>
      <c r="J212" s="346"/>
      <c r="K212" s="367"/>
    </row>
    <row r="213" s="1" customFormat="1" ht="15" customHeight="1">
      <c r="B213" s="366"/>
      <c r="C213" s="294"/>
      <c r="D213" s="294"/>
      <c r="E213" s="294"/>
      <c r="F213" s="317" t="s">
        <v>750</v>
      </c>
      <c r="G213" s="355"/>
      <c r="H213" s="346" t="s">
        <v>915</v>
      </c>
      <c r="I213" s="346"/>
      <c r="J213" s="346"/>
      <c r="K213" s="367"/>
    </row>
    <row r="214" s="1" customFormat="1" ht="15" customHeight="1">
      <c r="B214" s="366"/>
      <c r="C214" s="294"/>
      <c r="D214" s="294"/>
      <c r="E214" s="294"/>
      <c r="F214" s="317"/>
      <c r="G214" s="355"/>
      <c r="H214" s="346"/>
      <c r="I214" s="346"/>
      <c r="J214" s="346"/>
      <c r="K214" s="367"/>
    </row>
    <row r="215" s="1" customFormat="1" ht="15" customHeight="1">
      <c r="B215" s="366"/>
      <c r="C215" s="294" t="s">
        <v>875</v>
      </c>
      <c r="D215" s="294"/>
      <c r="E215" s="294"/>
      <c r="F215" s="317">
        <v>1</v>
      </c>
      <c r="G215" s="355"/>
      <c r="H215" s="346" t="s">
        <v>916</v>
      </c>
      <c r="I215" s="346"/>
      <c r="J215" s="346"/>
      <c r="K215" s="367"/>
    </row>
    <row r="216" s="1" customFormat="1" ht="15" customHeight="1">
      <c r="B216" s="366"/>
      <c r="C216" s="294"/>
      <c r="D216" s="294"/>
      <c r="E216" s="294"/>
      <c r="F216" s="317">
        <v>2</v>
      </c>
      <c r="G216" s="355"/>
      <c r="H216" s="346" t="s">
        <v>917</v>
      </c>
      <c r="I216" s="346"/>
      <c r="J216" s="346"/>
      <c r="K216" s="367"/>
    </row>
    <row r="217" s="1" customFormat="1" ht="15" customHeight="1">
      <c r="B217" s="366"/>
      <c r="C217" s="294"/>
      <c r="D217" s="294"/>
      <c r="E217" s="294"/>
      <c r="F217" s="317">
        <v>3</v>
      </c>
      <c r="G217" s="355"/>
      <c r="H217" s="346" t="s">
        <v>918</v>
      </c>
      <c r="I217" s="346"/>
      <c r="J217" s="346"/>
      <c r="K217" s="367"/>
    </row>
    <row r="218" s="1" customFormat="1" ht="15" customHeight="1">
      <c r="B218" s="366"/>
      <c r="C218" s="294"/>
      <c r="D218" s="294"/>
      <c r="E218" s="294"/>
      <c r="F218" s="317">
        <v>4</v>
      </c>
      <c r="G218" s="355"/>
      <c r="H218" s="346" t="s">
        <v>919</v>
      </c>
      <c r="I218" s="346"/>
      <c r="J218" s="346"/>
      <c r="K218" s="367"/>
    </row>
    <row r="219" s="1" customFormat="1" ht="12.75" customHeight="1">
      <c r="B219" s="368"/>
      <c r="C219" s="369"/>
      <c r="D219" s="369"/>
      <c r="E219" s="369"/>
      <c r="F219" s="369"/>
      <c r="G219" s="369"/>
      <c r="H219" s="369"/>
      <c r="I219" s="369"/>
      <c r="J219" s="369"/>
      <c r="K219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LAPTOP-83M9SS7B\42073</dc:creator>
  <cp:lastModifiedBy>LAPTOP-83M9SS7B\42073</cp:lastModifiedBy>
  <dcterms:created xsi:type="dcterms:W3CDTF">2024-01-12T08:21:17Z</dcterms:created>
  <dcterms:modified xsi:type="dcterms:W3CDTF">2024-01-12T08:21:22Z</dcterms:modified>
</cp:coreProperties>
</file>